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ri\Documents\Référentiels\STI2D\"/>
    </mc:Choice>
  </mc:AlternateContent>
  <xr:revisionPtr revIDLastSave="0" documentId="13_ncr:1_{581AE53E-6B4E-471D-B2FF-2ECD1EF204EA}" xr6:coauthVersionLast="47" xr6:coauthVersionMax="47" xr10:uidLastSave="{00000000-0000-0000-0000-000000000000}"/>
  <bookViews>
    <workbookView xWindow="-103" yWindow="-103" windowWidth="23657" windowHeight="15240" tabRatio="500" xr2:uid="{00000000-000D-0000-FFFF-FFFF00000000}"/>
  </bookViews>
  <sheets>
    <sheet name="Grille" sheetId="2" r:id="rId1"/>
  </sheets>
  <calcPr calcId="191029"/>
  <fileRecoveryPr autoRecover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3" i="2" l="1"/>
  <c r="N29" i="2"/>
  <c r="J31" i="2" s="1"/>
  <c r="N25" i="2"/>
  <c r="J27" i="2" s="1"/>
  <c r="N20" i="2"/>
  <c r="J22" i="2" s="1"/>
  <c r="N16" i="2"/>
  <c r="J18" i="2" s="1"/>
  <c r="N11" i="2"/>
  <c r="J13" i="2" s="1"/>
  <c r="N7" i="2"/>
  <c r="J9" i="2" s="1"/>
  <c r="O32" i="2"/>
  <c r="M32" i="2"/>
  <c r="I32" i="2" s="1"/>
  <c r="O31" i="2"/>
  <c r="M31" i="2"/>
  <c r="I31" i="2" s="1"/>
  <c r="O30" i="2"/>
  <c r="M30" i="2"/>
  <c r="I30" i="2" s="1"/>
  <c r="M29" i="2"/>
  <c r="O28" i="2"/>
  <c r="M28" i="2"/>
  <c r="I28" i="2" s="1"/>
  <c r="O27" i="2"/>
  <c r="M27" i="2"/>
  <c r="I27" i="2" s="1"/>
  <c r="O26" i="2"/>
  <c r="M26" i="2"/>
  <c r="I26" i="2" s="1"/>
  <c r="M25" i="2"/>
  <c r="O24" i="2"/>
  <c r="M24" i="2"/>
  <c r="I24" i="2" s="1"/>
  <c r="O23" i="2"/>
  <c r="M23" i="2"/>
  <c r="I23" i="2" s="1"/>
  <c r="O22" i="2"/>
  <c r="M22" i="2"/>
  <c r="I22" i="2" s="1"/>
  <c r="O21" i="2"/>
  <c r="M21" i="2"/>
  <c r="I21" i="2" s="1"/>
  <c r="M20" i="2"/>
  <c r="O19" i="2"/>
  <c r="M19" i="2"/>
  <c r="I19" i="2" s="1"/>
  <c r="O18" i="2"/>
  <c r="M18" i="2"/>
  <c r="I18" i="2" s="1"/>
  <c r="O17" i="2"/>
  <c r="M17" i="2"/>
  <c r="I17" i="2" s="1"/>
  <c r="M16" i="2"/>
  <c r="O15" i="2"/>
  <c r="M15" i="2"/>
  <c r="I15" i="2" s="1"/>
  <c r="O14" i="2"/>
  <c r="M14" i="2"/>
  <c r="I14" i="2" s="1"/>
  <c r="O13" i="2"/>
  <c r="M13" i="2"/>
  <c r="I13" i="2" s="1"/>
  <c r="O12" i="2"/>
  <c r="M12" i="2"/>
  <c r="I12" i="2" s="1"/>
  <c r="M11" i="2"/>
  <c r="O10" i="2"/>
  <c r="M10" i="2"/>
  <c r="I10" i="2" s="1"/>
  <c r="O9" i="2"/>
  <c r="M9" i="2"/>
  <c r="I9" i="2" s="1"/>
  <c r="O8" i="2"/>
  <c r="M8" i="2"/>
  <c r="I8" i="2" s="1"/>
  <c r="M7" i="2"/>
  <c r="J8" i="2" l="1"/>
  <c r="J10" i="2"/>
  <c r="J7" i="2" s="1"/>
  <c r="J30" i="2"/>
  <c r="J29" i="2" s="1"/>
  <c r="J32" i="2"/>
  <c r="J26" i="2"/>
  <c r="J28" i="2"/>
  <c r="J21" i="2"/>
  <c r="J24" i="2"/>
  <c r="J23" i="2"/>
  <c r="J17" i="2"/>
  <c r="J16" i="2" s="1"/>
  <c r="J19" i="2"/>
  <c r="J12" i="2"/>
  <c r="J15" i="2"/>
  <c r="J14" i="2"/>
  <c r="J11" i="2" l="1"/>
  <c r="J20" i="2"/>
  <c r="J25" i="2"/>
  <c r="E34" i="2" l="1"/>
</calcChain>
</file>

<file path=xl/sharedStrings.xml><?xml version="1.0" encoding="utf-8"?>
<sst xmlns="http://schemas.openxmlformats.org/spreadsheetml/2006/main" count="81" uniqueCount="68">
  <si>
    <t>Compétences évaluées</t>
  </si>
  <si>
    <t>Décrire une idée, un principe, une solution, un projet en utilisant des outils de représentation adaptés</t>
  </si>
  <si>
    <t xml:space="preserve"> /20</t>
  </si>
  <si>
    <t>Note sur 20 proposée au jury* :</t>
  </si>
  <si>
    <t>/20</t>
  </si>
  <si>
    <t></t>
  </si>
  <si>
    <t>Appréciation globale</t>
  </si>
  <si>
    <t>Note brute obtenue par calcul automatique (tous les indicateurs doivent être renseignés) :</t>
  </si>
  <si>
    <r>
      <t>ATTENTION</t>
    </r>
    <r>
      <rPr>
        <i/>
        <sz val="8"/>
        <color indexed="10"/>
        <rFont val="Arial"/>
        <family val="2"/>
      </rPr>
      <t xml:space="preserve">, si le symbole </t>
    </r>
    <r>
      <rPr>
        <sz val="8"/>
        <color indexed="10"/>
        <rFont val="Arial"/>
        <family val="2"/>
      </rPr>
      <t>◄</t>
    </r>
    <r>
      <rPr>
        <i/>
        <sz val="8"/>
        <color indexed="10"/>
        <rFont val="Arial"/>
        <family val="2"/>
      </rPr>
      <t xml:space="preserve"> apparait dans cette colonne c'est qu'il y a soit plus d'une valeur donnée à l'indicateur, soit pas de valeur, il faut alors choisir laquelle retenir</t>
    </r>
  </si>
  <si>
    <t>3/3</t>
  </si>
  <si>
    <t>* La note est arrondie au demi-point  ou, si les examinateurs le souhaitent, au point supérieur</t>
  </si>
  <si>
    <t>O4 - Communiquer une idée, un principe ou une solution technique, un projet y compris en langue étrangère</t>
  </si>
  <si>
    <t>CO4.1</t>
  </si>
  <si>
    <t>O7 - Expérimenter et réaliser des prototypes ou des maquettes</t>
  </si>
  <si>
    <t>Réaliser et valider un prototype ou une maquette obtenus en réponse à tout ou partie du cahier des charges initial</t>
  </si>
  <si>
    <t>CO7.1</t>
  </si>
  <si>
    <t>Pondération</t>
  </si>
  <si>
    <t>Compétence</t>
  </si>
  <si>
    <t>Critère</t>
  </si>
  <si>
    <t>Note brute /20</t>
  </si>
  <si>
    <t>Les moyens mobilisés pour la réalisation du prototype sont adaptés</t>
  </si>
  <si>
    <t>La présentation est synthétique et s'appuie sur des outils pertinents</t>
  </si>
  <si>
    <t>Barème /20</t>
  </si>
  <si>
    <t>Nom et prénom du candidat</t>
  </si>
  <si>
    <t>Nom et prénom de l'évaluateur / Signature</t>
  </si>
  <si>
    <r>
      <t xml:space="preserve">Critères d'évaluation                                                               </t>
    </r>
    <r>
      <rPr>
        <b/>
        <i/>
        <sz val="9"/>
        <rFont val="Arial"/>
        <family val="2"/>
      </rPr>
      <t xml:space="preserve"> </t>
    </r>
    <r>
      <rPr>
        <sz val="9"/>
        <rFont val="Arial"/>
        <family val="2"/>
      </rPr>
      <t>évaluation</t>
    </r>
  </si>
  <si>
    <t xml:space="preserve">DATE </t>
  </si>
  <si>
    <t>Le prototype réalisé permet de valider les performances attendues</t>
  </si>
  <si>
    <t xml:space="preserve">      Maîtriser son expression orale </t>
  </si>
  <si>
    <t>Le temps de présentation est maitrisé</t>
  </si>
  <si>
    <t>Les réponses sont argumentées</t>
  </si>
  <si>
    <t>La voix soutient efficacement le discours. Qualités prosodiques marquées (débit, fluidité, variations et nuances pertinentes…). Le candidat est pleinement engagé dans sa parole. Il utilise un vocabulaire riche et précis.</t>
  </si>
  <si>
    <t>Présenter et argumenter le projet</t>
  </si>
  <si>
    <t>x</t>
  </si>
  <si>
    <t>O1 .  Caractériser des produits privilégiant un usage raisonné du point de vue développement durable</t>
  </si>
  <si>
    <t>CO1.1</t>
  </si>
  <si>
    <t>Justifier les choix des structures matérielles et/ou logicielles d’un produit, identifier les flux mis en œuvre dans une approche de développement durable</t>
  </si>
  <si>
    <t>CO1.2</t>
  </si>
  <si>
    <t>Justifier le choix d’une solution selon des contraintes d’ergonomie et de design</t>
  </si>
  <si>
    <t>CO1.3</t>
  </si>
  <si>
    <t>Justifier les solutions constructives d'un produit au regard des performances environnementales, et estimer leur impact sur l'efficacité globale</t>
  </si>
  <si>
    <t>O3 .Analyser l’organisation fonctionnelle et structurelle d’un produit</t>
  </si>
  <si>
    <t>CO3.1</t>
  </si>
  <si>
    <t>Identifier et caractériser les fonctions et les constituants d’un produit ainsi que ses entrées/sorties</t>
  </si>
  <si>
    <t>CO3.2</t>
  </si>
  <si>
    <t xml:space="preserve">Identifier et caractériser l’agencement matériel et/ou logiciel d’un produit </t>
  </si>
  <si>
    <t>CO3.3</t>
  </si>
  <si>
    <t>Identifier et caractériser le fonctionnement temporel d’un produit ou d’un processus</t>
  </si>
  <si>
    <t>CO3.4</t>
  </si>
  <si>
    <t xml:space="preserve">Identifier et caractériser des solutions techniques </t>
  </si>
  <si>
    <t>CO4.2</t>
  </si>
  <si>
    <t>Décrire le fonctionnement et/ou l’exploitation d’un produit en utilisant l'outil de description le plus pertinent</t>
  </si>
  <si>
    <t>CO4.3</t>
  </si>
  <si>
    <t>Présenter de manière argumentée des démarches, des résultats, y compris dans une langue étrangère</t>
  </si>
  <si>
    <t>O6 – Préparer une simulation et exploiter les résultats pour prédire un fonctionnement, valider une performance ou une solution</t>
  </si>
  <si>
    <t>CO6.1</t>
  </si>
  <si>
    <t>Expliquer des éléments d’une modélisation multiphysique proposée relative au comportement de tout ou partie d’un produit"</t>
  </si>
  <si>
    <t>CO6.2</t>
  </si>
  <si>
    <t>Identifier et régler des variables et des paramètres internes et externes utiles à une simulation mobilisant une modélisation multiphysique</t>
  </si>
  <si>
    <t>CO6.3</t>
  </si>
  <si>
    <t>Évaluer un écart entre le comportement du réel et les résultats fournis par le modèle en fonction des paramètres proposés, conclure sur la validité du modèle</t>
  </si>
  <si>
    <t>CO6.4</t>
  </si>
  <si>
    <t>Choisir pour une fonction donnée, un modèle de comportement à partir d’observations ou de mesures faites sur le produit</t>
  </si>
  <si>
    <t>CO7.2</t>
  </si>
  <si>
    <t>Mettre en œuvre un scénario de validation devant intégrer un protocole d’essais, de mesures et/ou d’observations sur le prototype ou la maquette, interpréter les résultats et qualifier le produit</t>
  </si>
  <si>
    <t>X</t>
  </si>
  <si>
    <t>Première STI2D - Grille d'évaluation d'activité en « Ingénierie et Développement Durable »</t>
  </si>
  <si>
    <t>SESSION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</si>
</sst>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color indexed="12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i/>
      <sz val="9"/>
      <name val="Arial"/>
      <family val="2"/>
    </font>
    <font>
      <i/>
      <sz val="10"/>
      <color indexed="12"/>
      <name val="Arial"/>
      <family val="2"/>
    </font>
    <font>
      <b/>
      <sz val="12"/>
      <color indexed="10"/>
      <name val="Arial"/>
      <family val="2"/>
    </font>
    <font>
      <b/>
      <i/>
      <sz val="8"/>
      <color indexed="10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10"/>
      <color theme="1"/>
      <name val="Arial"/>
      <family val="2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0"/>
      <color rgb="FFFF0000"/>
      <name val="Wingdings"/>
      <charset val="2"/>
    </font>
    <font>
      <sz val="9"/>
      <color rgb="FFFF0000"/>
      <name val="Arial Narrow"/>
      <family val="2"/>
    </font>
    <font>
      <sz val="9"/>
      <color theme="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i/>
      <sz val="10"/>
      <color rgb="FFC00000"/>
      <name val="Arial"/>
      <family val="2"/>
    </font>
    <font>
      <i/>
      <sz val="10"/>
      <color rgb="FFC00000"/>
      <name val="Arial"/>
      <family val="2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1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7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41" fillId="0" borderId="0" applyFont="0" applyFill="0" applyBorder="0" applyAlignment="0" applyProtection="0"/>
    <xf numFmtId="0" fontId="1" fillId="0" borderId="0"/>
  </cellStyleXfs>
  <cellXfs count="165">
    <xf numFmtId="0" fontId="0" fillId="0" borderId="0" xfId="0"/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9" fontId="4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2" fontId="20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10" fontId="24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33" fillId="0" borderId="0" xfId="0" applyFont="1" applyBorder="1" applyAlignment="1" applyProtection="1">
      <alignment vertical="center"/>
      <protection locked="0"/>
    </xf>
    <xf numFmtId="10" fontId="33" fillId="0" borderId="0" xfId="0" applyNumberFormat="1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10" fontId="25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Border="1" applyAlignment="1" applyProtection="1">
      <alignment vertical="center"/>
    </xf>
    <xf numFmtId="0" fontId="37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vertical="center"/>
    </xf>
    <xf numFmtId="9" fontId="4" fillId="0" borderId="0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2" fontId="20" fillId="0" borderId="0" xfId="0" applyNumberFormat="1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 wrapText="1"/>
    </xf>
    <xf numFmtId="0" fontId="29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29" fillId="0" borderId="0" xfId="0" applyFont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vertical="center"/>
    </xf>
    <xf numFmtId="9" fontId="30" fillId="0" borderId="0" xfId="0" applyNumberFormat="1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vertical="center"/>
    </xf>
    <xf numFmtId="9" fontId="12" fillId="0" borderId="0" xfId="0" applyNumberFormat="1" applyFont="1" applyBorder="1" applyAlignment="1" applyProtection="1">
      <alignment horizontal="center" vertical="center"/>
    </xf>
    <xf numFmtId="2" fontId="23" fillId="0" borderId="0" xfId="0" applyNumberFormat="1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13" fillId="6" borderId="6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 vertical="center"/>
    </xf>
    <xf numFmtId="0" fontId="12" fillId="0" borderId="1" xfId="0" applyFont="1" applyBorder="1" applyAlignment="1" applyProtection="1">
      <alignment horizontal="center" vertical="center"/>
    </xf>
    <xf numFmtId="12" fontId="12" fillId="0" borderId="1" xfId="0" applyNumberFormat="1" applyFont="1" applyBorder="1" applyAlignment="1" applyProtection="1">
      <alignment horizontal="center" vertical="center"/>
    </xf>
    <xf numFmtId="49" fontId="12" fillId="0" borderId="12" xfId="0" applyNumberFormat="1" applyFont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center" vertical="center"/>
    </xf>
    <xf numFmtId="1" fontId="14" fillId="0" borderId="6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2" fontId="23" fillId="4" borderId="6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left" vertical="center"/>
    </xf>
    <xf numFmtId="9" fontId="13" fillId="6" borderId="6" xfId="0" applyNumberFormat="1" applyFont="1" applyFill="1" applyBorder="1" applyAlignment="1" applyProtection="1">
      <alignment horizontal="center" vertical="center"/>
    </xf>
    <xf numFmtId="0" fontId="23" fillId="0" borderId="19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2" fontId="20" fillId="0" borderId="6" xfId="0" applyNumberFormat="1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vertical="center" wrapText="1"/>
    </xf>
    <xf numFmtId="0" fontId="20" fillId="0" borderId="6" xfId="0" applyFont="1" applyFill="1" applyBorder="1" applyAlignment="1" applyProtection="1">
      <alignment horizontal="left" vertical="center" wrapText="1"/>
    </xf>
    <xf numFmtId="0" fontId="20" fillId="0" borderId="6" xfId="0" applyFont="1" applyFill="1" applyBorder="1" applyAlignment="1" applyProtection="1">
      <alignment vertical="center" wrapText="1"/>
    </xf>
    <xf numFmtId="0" fontId="20" fillId="0" borderId="22" xfId="0" applyFont="1" applyFill="1" applyBorder="1" applyAlignment="1" applyProtection="1">
      <alignment vertical="center" wrapText="1"/>
    </xf>
    <xf numFmtId="0" fontId="20" fillId="0" borderId="24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vertical="center" wrapText="1"/>
    </xf>
    <xf numFmtId="10" fontId="15" fillId="0" borderId="0" xfId="0" applyNumberFormat="1" applyFont="1" applyBorder="1" applyAlignment="1" applyProtection="1">
      <alignment horizontal="center" vertical="center"/>
    </xf>
    <xf numFmtId="10" fontId="15" fillId="0" borderId="0" xfId="0" applyNumberFormat="1" applyFont="1" applyFill="1" applyBorder="1" applyAlignment="1" applyProtection="1">
      <alignment horizontal="center" vertical="center"/>
    </xf>
    <xf numFmtId="9" fontId="12" fillId="6" borderId="6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7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right" vertical="center"/>
    </xf>
    <xf numFmtId="0" fontId="2" fillId="7" borderId="32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34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35" fillId="0" borderId="0" xfId="0" applyFont="1" applyFill="1" applyBorder="1" applyAlignment="1" applyProtection="1">
      <alignment vertical="top" wrapText="1"/>
    </xf>
    <xf numFmtId="0" fontId="20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20" fillId="0" borderId="6" xfId="0" applyFont="1" applyBorder="1" applyAlignment="1" applyProtection="1">
      <alignment horizontal="left" vertical="center" wrapText="1"/>
    </xf>
    <xf numFmtId="0" fontId="20" fillId="0" borderId="1" xfId="0" applyFont="1" applyBorder="1" applyAlignment="1" applyProtection="1">
      <alignment horizontal="left" vertical="center" wrapText="1"/>
    </xf>
    <xf numFmtId="0" fontId="23" fillId="0" borderId="2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0" fillId="7" borderId="5" xfId="0" applyFont="1" applyFill="1" applyBorder="1" applyAlignment="1" applyProtection="1">
      <alignment horizontal="center" vertical="center"/>
      <protection locked="0"/>
    </xf>
    <xf numFmtId="0" fontId="20" fillId="7" borderId="33" xfId="0" applyFont="1" applyFill="1" applyBorder="1" applyAlignment="1" applyProtection="1">
      <alignment horizontal="center" vertical="center"/>
      <protection locked="0"/>
    </xf>
    <xf numFmtId="0" fontId="40" fillId="0" borderId="32" xfId="0" applyFont="1" applyBorder="1" applyAlignment="1" applyProtection="1">
      <alignment horizontal="center" vertical="center"/>
      <protection locked="0"/>
    </xf>
    <xf numFmtId="0" fontId="23" fillId="3" borderId="9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164" fontId="8" fillId="0" borderId="14" xfId="0" applyNumberFormat="1" applyFont="1" applyBorder="1" applyAlignment="1" applyProtection="1">
      <alignment horizontal="center" vertical="center"/>
      <protection locked="0"/>
    </xf>
    <xf numFmtId="164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left" vertical="center"/>
    </xf>
    <xf numFmtId="0" fontId="8" fillId="0" borderId="16" xfId="0" applyFont="1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8" fillId="3" borderId="29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0" fontId="39" fillId="0" borderId="30" xfId="0" applyFont="1" applyBorder="1" applyAlignment="1" applyProtection="1">
      <alignment horizontal="center" vertical="center"/>
      <protection locked="0"/>
    </xf>
    <xf numFmtId="0" fontId="39" fillId="0" borderId="31" xfId="0" applyFont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</xf>
    <xf numFmtId="0" fontId="38" fillId="5" borderId="15" xfId="0" applyFont="1" applyFill="1" applyBorder="1" applyAlignment="1" applyProtection="1">
      <alignment horizontal="center" vertical="center"/>
    </xf>
    <xf numFmtId="0" fontId="38" fillId="5" borderId="16" xfId="0" applyFont="1" applyFill="1" applyBorder="1" applyAlignment="1" applyProtection="1">
      <alignment horizontal="center" vertical="center"/>
    </xf>
    <xf numFmtId="164" fontId="27" fillId="0" borderId="11" xfId="0" applyNumberFormat="1" applyFont="1" applyFill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left" vertical="center"/>
    </xf>
    <xf numFmtId="0" fontId="23" fillId="2" borderId="2" xfId="0" applyFont="1" applyFill="1" applyBorder="1" applyAlignment="1" applyProtection="1">
      <alignment horizontal="left" vertical="center" wrapText="1"/>
    </xf>
    <xf numFmtId="0" fontId="23" fillId="2" borderId="3" xfId="0" applyFont="1" applyFill="1" applyBorder="1" applyAlignment="1" applyProtection="1">
      <alignment horizontal="left" vertical="center" wrapText="1"/>
    </xf>
    <xf numFmtId="0" fontId="23" fillId="2" borderId="4" xfId="0" applyFont="1" applyFill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left" vertical="center"/>
    </xf>
    <xf numFmtId="0" fontId="23" fillId="2" borderId="8" xfId="0" applyFont="1" applyFill="1" applyBorder="1" applyAlignment="1" applyProtection="1">
      <alignment horizontal="left" vertical="center" wrapText="1"/>
    </xf>
    <xf numFmtId="0" fontId="23" fillId="2" borderId="9" xfId="0" applyFont="1" applyFill="1" applyBorder="1" applyAlignment="1" applyProtection="1">
      <alignment horizontal="left" vertical="center" wrapText="1"/>
    </xf>
    <xf numFmtId="0" fontId="23" fillId="2" borderId="10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26" fillId="0" borderId="20" xfId="0" applyFont="1" applyFill="1" applyBorder="1" applyAlignment="1" applyProtection="1">
      <alignment horizontal="center" vertical="center" wrapText="1"/>
    </xf>
    <xf numFmtId="0" fontId="20" fillId="0" borderId="23" xfId="0" applyFont="1" applyFill="1" applyBorder="1" applyAlignment="1" applyProtection="1">
      <alignment vertical="center" wrapText="1"/>
    </xf>
    <xf numFmtId="0" fontId="20" fillId="0" borderId="1" xfId="0" applyFont="1" applyBorder="1" applyAlignment="1" applyProtection="1">
      <alignment horizontal="center" vertical="center" wrapText="1"/>
    </xf>
    <xf numFmtId="0" fontId="20" fillId="0" borderId="34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6" fillId="0" borderId="20" xfId="0" applyFont="1" applyFill="1" applyBorder="1" applyAlignment="1" applyProtection="1">
      <alignment vertical="center" wrapText="1"/>
    </xf>
    <xf numFmtId="0" fontId="26" fillId="0" borderId="17" xfId="0" applyFont="1" applyFill="1" applyBorder="1" applyAlignment="1" applyProtection="1">
      <alignment vertical="center" wrapText="1"/>
    </xf>
    <xf numFmtId="0" fontId="26" fillId="0" borderId="29" xfId="0" applyFont="1" applyFill="1" applyBorder="1" applyAlignment="1" applyProtection="1">
      <alignment horizontal="center" vertical="center" wrapText="1"/>
    </xf>
    <xf numFmtId="0" fontId="23" fillId="0" borderId="29" xfId="0" applyFont="1" applyFill="1" applyBorder="1" applyAlignment="1" applyProtection="1">
      <alignment horizontal="center" vertical="center" wrapText="1"/>
    </xf>
    <xf numFmtId="0" fontId="20" fillId="0" borderId="5" xfId="0" applyFont="1" applyFill="1" applyBorder="1" applyAlignment="1" applyProtection="1">
      <alignment horizontal="left" vertical="center" wrapText="1"/>
    </xf>
    <xf numFmtId="0" fontId="20" fillId="0" borderId="5" xfId="0" applyFont="1" applyFill="1" applyBorder="1" applyAlignment="1" applyProtection="1">
      <alignment vertical="center" wrapText="1"/>
    </xf>
    <xf numFmtId="0" fontId="20" fillId="0" borderId="27" xfId="0" applyFont="1" applyFill="1" applyBorder="1" applyAlignment="1" applyProtection="1">
      <alignment vertical="center" wrapText="1"/>
    </xf>
    <xf numFmtId="0" fontId="13" fillId="6" borderId="6" xfId="25" applyNumberFormat="1" applyFont="1" applyFill="1" applyBorder="1" applyAlignment="1" applyProtection="1">
      <alignment horizontal="center" vertical="center"/>
    </xf>
    <xf numFmtId="1" fontId="24" fillId="0" borderId="0" xfId="0" applyNumberFormat="1" applyFont="1" applyBorder="1" applyAlignment="1" applyProtection="1">
      <alignment horizontal="center" vertical="center"/>
    </xf>
    <xf numFmtId="2" fontId="24" fillId="0" borderId="0" xfId="0" applyNumberFormat="1" applyFont="1" applyBorder="1" applyAlignment="1" applyProtection="1">
      <alignment horizontal="center" vertical="center"/>
    </xf>
  </cellXfs>
  <cellStyles count="2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Normal" xfId="0" builtinId="0"/>
    <cellStyle name="Normal 2 2" xfId="26" xr:uid="{B2439AEE-87DD-4846-BEF2-148AF912FF49}"/>
    <cellStyle name="Pourcentage" xfId="25" builtinId="5"/>
  </cellStyles>
  <dxfs count="0"/>
  <tableStyles count="0" defaultTableStyle="TableStyleMedium9" defaultPivotStyle="PivotStyleMedium4"/>
  <colors>
    <mruColors>
      <color rgb="FFFFFFC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B3561-4D75-4E8D-BF08-F61095791333}">
  <sheetPr>
    <pageSetUpPr fitToPage="1"/>
  </sheetPr>
  <dimension ref="A1:Y45"/>
  <sheetViews>
    <sheetView showGridLines="0" tabSelected="1" zoomScale="80" zoomScaleNormal="80" zoomScalePageLayoutView="125" workbookViewId="0">
      <selection activeCell="D22" sqref="D22"/>
    </sheetView>
  </sheetViews>
  <sheetFormatPr baseColWidth="10" defaultColWidth="11.5" defaultRowHeight="12.45"/>
  <cols>
    <col min="1" max="1" width="3.2109375" style="2" customWidth="1"/>
    <col min="2" max="2" width="9.5703125" style="18" customWidth="1"/>
    <col min="3" max="3" width="66.2109375" style="1" customWidth="1"/>
    <col min="4" max="4" width="59.35546875" style="2" customWidth="1"/>
    <col min="5" max="8" width="3.7109375" style="3" customWidth="1"/>
    <col min="9" max="9" width="2.2109375" style="4" customWidth="1"/>
    <col min="10" max="10" width="8.7109375" style="5" customWidth="1"/>
    <col min="11" max="11" width="2.7109375" style="5" customWidth="1"/>
    <col min="12" max="12" width="10.28515625" style="6" customWidth="1"/>
    <col min="13" max="13" width="8.7109375" style="7" customWidth="1"/>
    <col min="14" max="14" width="5" style="8" bestFit="1" customWidth="1"/>
    <col min="15" max="15" width="5.140625" style="9" customWidth="1"/>
    <col min="16" max="16" width="8.5" style="10" customWidth="1"/>
    <col min="17" max="25" width="11.5" style="11"/>
    <col min="26" max="16384" width="11.5" style="2"/>
  </cols>
  <sheetData>
    <row r="1" spans="1:25" ht="20.05" customHeight="1" thickBot="1">
      <c r="A1" s="23"/>
      <c r="B1" s="24" t="s">
        <v>67</v>
      </c>
      <c r="C1" s="25"/>
      <c r="D1" s="23"/>
      <c r="E1" s="26"/>
      <c r="F1" s="26"/>
      <c r="G1" s="26"/>
      <c r="H1" s="26"/>
      <c r="I1" s="27"/>
      <c r="J1" s="28"/>
      <c r="K1" s="28"/>
      <c r="L1" s="29"/>
      <c r="M1" s="30"/>
      <c r="N1" s="31"/>
    </row>
    <row r="2" spans="1:25" s="14" customFormat="1" ht="30" customHeight="1" thickBot="1">
      <c r="A2" s="32"/>
      <c r="B2" s="134" t="s">
        <v>66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6"/>
      <c r="O2" s="12"/>
      <c r="P2" s="13"/>
    </row>
    <row r="3" spans="1:25" s="14" customFormat="1" ht="7.3" customHeight="1">
      <c r="A3" s="32"/>
      <c r="B3" s="33"/>
      <c r="C3" s="34"/>
      <c r="D3" s="32"/>
      <c r="E3" s="35"/>
      <c r="F3" s="36"/>
      <c r="G3" s="37"/>
      <c r="H3" s="37"/>
      <c r="I3" s="38"/>
      <c r="J3" s="39"/>
      <c r="K3" s="39"/>
      <c r="L3" s="40"/>
      <c r="M3" s="37"/>
      <c r="N3" s="41"/>
      <c r="O3" s="12"/>
      <c r="P3" s="13"/>
    </row>
    <row r="4" spans="1:25" s="15" customFormat="1" ht="18" customHeight="1">
      <c r="A4" s="42"/>
      <c r="B4" s="43"/>
      <c r="C4" s="44"/>
      <c r="D4" s="42"/>
      <c r="E4" s="45"/>
      <c r="F4" s="46"/>
      <c r="G4" s="99"/>
      <c r="H4" s="99"/>
      <c r="I4" s="47"/>
      <c r="J4" s="48"/>
      <c r="K4" s="48"/>
      <c r="L4" s="49" t="s">
        <v>16</v>
      </c>
      <c r="M4" s="42"/>
      <c r="N4" s="50"/>
      <c r="O4" s="16"/>
      <c r="P4" s="17"/>
    </row>
    <row r="5" spans="1:25" ht="20.05" customHeight="1">
      <c r="A5" s="23"/>
      <c r="B5" s="23"/>
      <c r="C5" s="103"/>
      <c r="D5" s="51"/>
      <c r="E5" s="52"/>
      <c r="F5" s="52"/>
      <c r="G5" s="52"/>
      <c r="H5" s="52"/>
      <c r="I5" s="53"/>
      <c r="J5" s="149" t="s">
        <v>19</v>
      </c>
      <c r="K5" s="28"/>
      <c r="L5" s="54" t="s">
        <v>17</v>
      </c>
      <c r="M5" s="55"/>
      <c r="N5" s="50"/>
      <c r="Q5" s="2"/>
      <c r="R5" s="2"/>
      <c r="S5" s="2"/>
      <c r="T5" s="2"/>
      <c r="U5" s="2"/>
      <c r="V5" s="2"/>
      <c r="W5" s="2"/>
      <c r="X5" s="2"/>
      <c r="Y5" s="2"/>
    </row>
    <row r="6" spans="1:25" ht="20.05" customHeight="1" thickBot="1">
      <c r="A6" s="23"/>
      <c r="B6" s="142" t="s">
        <v>0</v>
      </c>
      <c r="C6" s="142"/>
      <c r="D6" s="56" t="s">
        <v>25</v>
      </c>
      <c r="E6" s="57">
        <v>0</v>
      </c>
      <c r="F6" s="58">
        <v>0.33333333333333331</v>
      </c>
      <c r="G6" s="58">
        <v>0.66666666666666663</v>
      </c>
      <c r="H6" s="59" t="s">
        <v>9</v>
      </c>
      <c r="I6" s="60"/>
      <c r="J6" s="149"/>
      <c r="K6" s="28"/>
      <c r="L6" s="61" t="s">
        <v>18</v>
      </c>
      <c r="M6" s="62" t="s">
        <v>22</v>
      </c>
      <c r="N6" s="50"/>
      <c r="Q6" s="2"/>
      <c r="R6" s="2"/>
      <c r="S6" s="2"/>
      <c r="T6" s="2"/>
      <c r="U6" s="2"/>
      <c r="V6" s="2"/>
      <c r="W6" s="2"/>
      <c r="X6" s="2"/>
      <c r="Y6" s="2"/>
    </row>
    <row r="7" spans="1:25">
      <c r="A7" s="23"/>
      <c r="B7" s="143" t="s">
        <v>34</v>
      </c>
      <c r="C7" s="144"/>
      <c r="D7" s="144"/>
      <c r="E7" s="144"/>
      <c r="F7" s="144"/>
      <c r="G7" s="144"/>
      <c r="H7" s="145"/>
      <c r="I7" s="68"/>
      <c r="J7" s="63">
        <f>SUM(J8:J10)</f>
        <v>2</v>
      </c>
      <c r="K7" s="64"/>
      <c r="L7" s="65">
        <v>0.1</v>
      </c>
      <c r="M7" s="162">
        <f>(20*L7)</f>
        <v>2</v>
      </c>
      <c r="N7" s="163">
        <f>SUM(L8:L10)</f>
        <v>3</v>
      </c>
      <c r="Q7" s="2"/>
      <c r="R7" s="2"/>
      <c r="S7" s="2"/>
      <c r="T7" s="2"/>
      <c r="U7" s="2"/>
      <c r="V7" s="2"/>
      <c r="W7" s="2"/>
      <c r="X7" s="2"/>
      <c r="Y7" s="2"/>
    </row>
    <row r="8" spans="1:25" ht="24.9">
      <c r="A8" s="23"/>
      <c r="B8" s="66" t="s">
        <v>35</v>
      </c>
      <c r="C8" s="100" t="s">
        <v>36</v>
      </c>
      <c r="D8" s="67"/>
      <c r="E8" s="104"/>
      <c r="F8" s="104"/>
      <c r="G8" s="104"/>
      <c r="H8" s="105" t="s">
        <v>33</v>
      </c>
      <c r="I8" s="68" t="str">
        <f t="shared" ref="I8:I19" si="0">(IF(_xlfn.XOR(M8&lt;&gt;1,L8&lt;&gt;0),"","◄"))</f>
        <v/>
      </c>
      <c r="J8" s="69">
        <f>(IF(F8&lt;&gt;"",1/3,0)+IF(G8&lt;&gt;"",2/3,0)+IF(H8&lt;&gt;"",1,0))*L8*L$7*20/N$7</f>
        <v>0.66666666666666663</v>
      </c>
      <c r="K8" s="64"/>
      <c r="L8" s="61">
        <v>1</v>
      </c>
      <c r="M8" s="70">
        <f>COUNTA(E8:H8)</f>
        <v>1</v>
      </c>
      <c r="N8" s="31"/>
      <c r="O8" s="9">
        <f>IF(E8&lt;&gt;"",1,0)+IF(F8&lt;&gt;"",1,0)+IF(G8&lt;&gt;"",1,0)+IF(H8&lt;&gt;"",1,0)</f>
        <v>1</v>
      </c>
      <c r="Q8" s="2"/>
      <c r="R8" s="2"/>
      <c r="S8" s="2"/>
      <c r="T8" s="2"/>
      <c r="U8" s="2"/>
      <c r="V8" s="2"/>
      <c r="W8" s="2"/>
      <c r="X8" s="2"/>
      <c r="Y8" s="2"/>
    </row>
    <row r="9" spans="1:25">
      <c r="A9" s="23"/>
      <c r="B9" s="66" t="s">
        <v>37</v>
      </c>
      <c r="C9" s="100" t="s">
        <v>38</v>
      </c>
      <c r="D9" s="67"/>
      <c r="E9" s="104"/>
      <c r="F9" s="104"/>
      <c r="G9" s="104"/>
      <c r="H9" s="105" t="s">
        <v>33</v>
      </c>
      <c r="I9" s="68" t="str">
        <f t="shared" si="0"/>
        <v/>
      </c>
      <c r="J9" s="69">
        <f t="shared" ref="J9:J10" si="1">(IF(F9&lt;&gt;"",1/3,0)+IF(G9&lt;&gt;"",2/3,0)+IF(H9&lt;&gt;"",1,0))*L9*L$7*20/N$7</f>
        <v>0.66666666666666663</v>
      </c>
      <c r="K9" s="64"/>
      <c r="L9" s="61">
        <v>1</v>
      </c>
      <c r="M9" s="70">
        <f t="shared" ref="M9:M10" si="2">COUNTA(E9:H9)</f>
        <v>1</v>
      </c>
      <c r="N9" s="31"/>
      <c r="O9" s="9">
        <f>IF(E9&lt;&gt;"",1,0)+IF(F9&lt;&gt;"",1,0)+IF(G9&lt;&gt;"",1,0)+IF(H9&lt;&gt;"",1,0)</f>
        <v>1</v>
      </c>
      <c r="Q9" s="2"/>
      <c r="R9" s="2"/>
      <c r="S9" s="2"/>
      <c r="T9" s="2"/>
      <c r="U9" s="2"/>
      <c r="V9" s="2"/>
      <c r="W9" s="2"/>
      <c r="X9" s="2"/>
      <c r="Y9" s="2"/>
    </row>
    <row r="10" spans="1:25" ht="25.3" thickBot="1">
      <c r="A10" s="23"/>
      <c r="B10" s="66" t="s">
        <v>39</v>
      </c>
      <c r="C10" s="100" t="s">
        <v>40</v>
      </c>
      <c r="D10" s="71"/>
      <c r="E10" s="104"/>
      <c r="F10" s="104"/>
      <c r="G10" s="104"/>
      <c r="H10" s="105" t="s">
        <v>33</v>
      </c>
      <c r="I10" s="68" t="str">
        <f t="shared" si="0"/>
        <v/>
      </c>
      <c r="J10" s="69">
        <f t="shared" si="1"/>
        <v>0.66666666666666663</v>
      </c>
      <c r="K10" s="64"/>
      <c r="L10" s="61">
        <v>1</v>
      </c>
      <c r="M10" s="70">
        <f t="shared" si="2"/>
        <v>1</v>
      </c>
      <c r="N10" s="31"/>
      <c r="O10" s="9">
        <f>IF(E10&lt;&gt;"",1,0)+IF(F10&lt;&gt;"",1,0)+IF(G10&lt;&gt;"",1,0)+IF(H10&lt;&gt;"",1,0)</f>
        <v>1</v>
      </c>
      <c r="Q10" s="2"/>
      <c r="R10" s="2"/>
      <c r="S10" s="2"/>
      <c r="T10" s="2"/>
      <c r="U10" s="2"/>
      <c r="V10" s="2"/>
      <c r="W10" s="2"/>
      <c r="X10" s="2"/>
      <c r="Y10" s="2"/>
    </row>
    <row r="11" spans="1:25">
      <c r="A11" s="23"/>
      <c r="B11" s="143" t="s">
        <v>41</v>
      </c>
      <c r="C11" s="144"/>
      <c r="D11" s="144"/>
      <c r="E11" s="144"/>
      <c r="F11" s="144"/>
      <c r="G11" s="144"/>
      <c r="H11" s="145"/>
      <c r="I11" s="68"/>
      <c r="J11" s="63">
        <f>SUM(J12:J15)</f>
        <v>4</v>
      </c>
      <c r="K11" s="64"/>
      <c r="L11" s="65">
        <v>0.2</v>
      </c>
      <c r="M11" s="162">
        <f>(20*L11)</f>
        <v>4</v>
      </c>
      <c r="N11" s="164">
        <f>SUM(L12:L15)</f>
        <v>3</v>
      </c>
      <c r="Q11" s="2"/>
      <c r="R11" s="2"/>
      <c r="S11" s="2"/>
      <c r="T11" s="2"/>
      <c r="U11" s="2"/>
      <c r="V11" s="2"/>
      <c r="W11" s="2"/>
      <c r="X11" s="2"/>
      <c r="Y11" s="2"/>
    </row>
    <row r="12" spans="1:25" ht="24.9">
      <c r="A12" s="23"/>
      <c r="B12" s="66" t="s">
        <v>42</v>
      </c>
      <c r="C12" s="100" t="s">
        <v>43</v>
      </c>
      <c r="D12" s="67"/>
      <c r="E12" s="104"/>
      <c r="F12" s="104"/>
      <c r="G12" s="104"/>
      <c r="H12" s="105" t="s">
        <v>33</v>
      </c>
      <c r="I12" s="68" t="str">
        <f t="shared" si="0"/>
        <v/>
      </c>
      <c r="J12" s="69">
        <f>(IF(F12&lt;&gt;"",1/3,0)+IF(G12&lt;&gt;"",2/3,0)+IF(H12&lt;&gt;"",1,0))*L12*L$11*20/N$11</f>
        <v>1.3333333333333333</v>
      </c>
      <c r="K12" s="64"/>
      <c r="L12" s="61">
        <v>1</v>
      </c>
      <c r="M12" s="70">
        <f>COUNTA(E12:H12)</f>
        <v>1</v>
      </c>
      <c r="N12" s="31"/>
      <c r="O12" s="9">
        <f>IF(E12&lt;&gt;"",1,0)+IF(F12&lt;&gt;"",1,0)+IF(G12&lt;&gt;"",1,0)+IF(H12&lt;&gt;"",1,0)</f>
        <v>1</v>
      </c>
      <c r="Q12" s="2"/>
      <c r="R12" s="2"/>
      <c r="S12" s="2"/>
      <c r="T12" s="2"/>
      <c r="U12" s="2"/>
      <c r="V12" s="2"/>
      <c r="W12" s="2"/>
      <c r="X12" s="2"/>
      <c r="Y12" s="2"/>
    </row>
    <row r="13" spans="1:25">
      <c r="A13" s="23"/>
      <c r="B13" s="66" t="s">
        <v>44</v>
      </c>
      <c r="C13" s="100" t="s">
        <v>45</v>
      </c>
      <c r="D13" s="67"/>
      <c r="E13" s="104"/>
      <c r="F13" s="104"/>
      <c r="G13" s="104"/>
      <c r="H13" s="105" t="s">
        <v>65</v>
      </c>
      <c r="I13" s="68" t="str">
        <f t="shared" si="0"/>
        <v/>
      </c>
      <c r="J13" s="69">
        <f t="shared" ref="J13:J15" si="3">(IF(F13&lt;&gt;"",1/3,0)+IF(G13&lt;&gt;"",2/3,0)+IF(H13&lt;&gt;"",1,0))*L13*L$11*20/N$11</f>
        <v>1.3333333333333333</v>
      </c>
      <c r="K13" s="64"/>
      <c r="L13" s="61">
        <v>1</v>
      </c>
      <c r="M13" s="70">
        <f t="shared" ref="M13:M15" si="4">COUNTA(E13:H13)</f>
        <v>1</v>
      </c>
      <c r="N13" s="31"/>
      <c r="O13" s="9">
        <f t="shared" ref="O13:O14" si="5">IF(E13&lt;&gt;"",1,0)+IF(F13&lt;&gt;"",1,0)+IF(G13&lt;&gt;"",1,0)+IF(H13&lt;&gt;"",1,0)</f>
        <v>1</v>
      </c>
      <c r="Q13" s="2"/>
      <c r="R13" s="2"/>
      <c r="S13" s="2"/>
      <c r="T13" s="2"/>
      <c r="U13" s="2"/>
      <c r="V13" s="2"/>
      <c r="W13" s="2"/>
      <c r="X13" s="2"/>
      <c r="Y13" s="2"/>
    </row>
    <row r="14" spans="1:25">
      <c r="A14" s="23"/>
      <c r="B14" s="66" t="s">
        <v>46</v>
      </c>
      <c r="C14" s="100" t="s">
        <v>47</v>
      </c>
      <c r="D14" s="67"/>
      <c r="E14" s="104"/>
      <c r="F14" s="104"/>
      <c r="G14" s="104"/>
      <c r="H14" s="105"/>
      <c r="I14" s="68" t="str">
        <f t="shared" si="0"/>
        <v/>
      </c>
      <c r="J14" s="69">
        <f t="shared" si="3"/>
        <v>0</v>
      </c>
      <c r="K14" s="64"/>
      <c r="L14" s="61">
        <v>0</v>
      </c>
      <c r="M14" s="70">
        <f t="shared" si="4"/>
        <v>0</v>
      </c>
      <c r="N14" s="31"/>
      <c r="O14" s="9">
        <f t="shared" si="5"/>
        <v>0</v>
      </c>
      <c r="Q14" s="2"/>
      <c r="R14" s="2"/>
      <c r="S14" s="2"/>
      <c r="T14" s="2"/>
      <c r="U14" s="2"/>
      <c r="V14" s="2"/>
      <c r="W14" s="2"/>
      <c r="X14" s="2"/>
      <c r="Y14" s="2"/>
    </row>
    <row r="15" spans="1:25" ht="12.9" thickBot="1">
      <c r="A15" s="23"/>
      <c r="B15" s="66" t="s">
        <v>48</v>
      </c>
      <c r="C15" s="100" t="s">
        <v>49</v>
      </c>
      <c r="D15" s="71"/>
      <c r="E15" s="104"/>
      <c r="F15" s="104"/>
      <c r="G15" s="104"/>
      <c r="H15" s="105" t="s">
        <v>33</v>
      </c>
      <c r="I15" s="68" t="str">
        <f t="shared" si="0"/>
        <v/>
      </c>
      <c r="J15" s="69">
        <f t="shared" si="3"/>
        <v>1.3333333333333333</v>
      </c>
      <c r="K15" s="64"/>
      <c r="L15" s="61">
        <v>1</v>
      </c>
      <c r="M15" s="70">
        <f t="shared" si="4"/>
        <v>1</v>
      </c>
      <c r="N15" s="31"/>
      <c r="O15" s="9">
        <f>IF(E15&lt;&gt;"",1,0)+IF(F15&lt;&gt;"",1,0)+IF(G15&lt;&gt;"",1,0)+IF(H15&lt;&gt;"",1,0)</f>
        <v>1</v>
      </c>
      <c r="Q15" s="2"/>
      <c r="R15" s="2"/>
      <c r="S15" s="2"/>
      <c r="T15" s="2"/>
      <c r="U15" s="2"/>
      <c r="V15" s="2"/>
      <c r="W15" s="2"/>
      <c r="X15" s="2"/>
      <c r="Y15" s="2"/>
    </row>
    <row r="16" spans="1:25">
      <c r="A16" s="23"/>
      <c r="B16" s="139" t="s">
        <v>11</v>
      </c>
      <c r="C16" s="140"/>
      <c r="D16" s="140"/>
      <c r="E16" s="140"/>
      <c r="F16" s="140"/>
      <c r="G16" s="140"/>
      <c r="H16" s="141"/>
      <c r="I16" s="68"/>
      <c r="J16" s="63">
        <f>SUM(J17:J17)</f>
        <v>2</v>
      </c>
      <c r="K16" s="64"/>
      <c r="L16" s="65">
        <v>0.1</v>
      </c>
      <c r="M16" s="162">
        <f>(20*L16)</f>
        <v>2</v>
      </c>
      <c r="N16" s="164">
        <f>SUM(L17:L19)</f>
        <v>1</v>
      </c>
      <c r="Q16" s="2"/>
      <c r="R16" s="2"/>
      <c r="S16" s="2"/>
      <c r="T16" s="2"/>
      <c r="U16" s="2"/>
      <c r="V16" s="2"/>
      <c r="W16" s="2"/>
      <c r="X16" s="2"/>
      <c r="Y16" s="2"/>
    </row>
    <row r="17" spans="1:25" ht="24.9">
      <c r="A17" s="23"/>
      <c r="B17" s="66" t="s">
        <v>12</v>
      </c>
      <c r="C17" s="72" t="s">
        <v>1</v>
      </c>
      <c r="D17" s="73" t="s">
        <v>21</v>
      </c>
      <c r="E17" s="104"/>
      <c r="F17" s="104"/>
      <c r="G17" s="104"/>
      <c r="H17" s="105" t="s">
        <v>33</v>
      </c>
      <c r="I17" s="68" t="str">
        <f t="shared" si="0"/>
        <v/>
      </c>
      <c r="J17" s="69">
        <f>(IF(F17&lt;&gt;"",1/3,0)+IF(G17&lt;&gt;"",2/3,0)+IF(H17&lt;&gt;"",1,0))*L17*L$16*20/N$16</f>
        <v>2</v>
      </c>
      <c r="K17" s="64"/>
      <c r="L17" s="61">
        <v>1</v>
      </c>
      <c r="M17" s="70">
        <f>COUNTA(E17:H17)</f>
        <v>1</v>
      </c>
      <c r="N17" s="31"/>
      <c r="O17" s="9">
        <f t="shared" ref="O17:O32" si="6">IF(E17&lt;&gt;"",1,0)+IF(F17&lt;&gt;"",1,0)+IF(G17&lt;&gt;"",1,0)+IF(H17&lt;&gt;"",1,0)</f>
        <v>1</v>
      </c>
      <c r="Q17" s="2"/>
      <c r="R17" s="2"/>
      <c r="S17" s="2"/>
      <c r="T17" s="2"/>
      <c r="U17" s="2"/>
      <c r="V17" s="2"/>
      <c r="W17" s="2"/>
      <c r="X17" s="2"/>
      <c r="Y17" s="2"/>
    </row>
    <row r="18" spans="1:25" ht="24.9">
      <c r="A18" s="23"/>
      <c r="B18" s="158" t="s">
        <v>50</v>
      </c>
      <c r="C18" s="159" t="s">
        <v>51</v>
      </c>
      <c r="D18" s="160"/>
      <c r="E18" s="104"/>
      <c r="F18" s="104"/>
      <c r="G18" s="104"/>
      <c r="H18" s="105"/>
      <c r="I18" s="68" t="str">
        <f t="shared" si="0"/>
        <v/>
      </c>
      <c r="J18" s="69">
        <f t="shared" ref="J18:J19" si="7">(IF(F18&lt;&gt;"",1/3,0)+IF(G18&lt;&gt;"",2/3,0)+IF(H18&lt;&gt;"",1,0))*L18*L$16*20/N$16</f>
        <v>0</v>
      </c>
      <c r="K18" s="64"/>
      <c r="L18" s="61">
        <v>0</v>
      </c>
      <c r="M18" s="70">
        <f t="shared" ref="M18:M19" si="8">COUNTA(E18:H18)</f>
        <v>0</v>
      </c>
      <c r="N18" s="31"/>
      <c r="O18" s="9">
        <f t="shared" si="6"/>
        <v>0</v>
      </c>
      <c r="Q18" s="2"/>
      <c r="R18" s="2"/>
      <c r="S18" s="2"/>
      <c r="T18" s="2"/>
      <c r="U18" s="2"/>
      <c r="V18" s="2"/>
      <c r="W18" s="2"/>
      <c r="X18" s="2"/>
      <c r="Y18" s="2"/>
    </row>
    <row r="19" spans="1:25" ht="25.3" thickBot="1">
      <c r="A19" s="23"/>
      <c r="B19" s="158" t="s">
        <v>52</v>
      </c>
      <c r="C19" s="159" t="s">
        <v>53</v>
      </c>
      <c r="D19" s="160"/>
      <c r="E19" s="104"/>
      <c r="F19" s="104"/>
      <c r="G19" s="104"/>
      <c r="H19" s="105"/>
      <c r="I19" s="68" t="str">
        <f t="shared" si="0"/>
        <v/>
      </c>
      <c r="J19" s="69">
        <f t="shared" si="7"/>
        <v>0</v>
      </c>
      <c r="K19" s="64"/>
      <c r="L19" s="61">
        <v>0</v>
      </c>
      <c r="M19" s="70">
        <f t="shared" si="8"/>
        <v>0</v>
      </c>
      <c r="N19" s="31"/>
      <c r="O19" s="9">
        <f t="shared" si="6"/>
        <v>0</v>
      </c>
      <c r="Q19" s="2"/>
      <c r="R19" s="2"/>
      <c r="S19" s="2"/>
      <c r="T19" s="2"/>
      <c r="U19" s="2"/>
      <c r="V19" s="2"/>
      <c r="W19" s="2"/>
      <c r="X19" s="2"/>
      <c r="Y19" s="2"/>
    </row>
    <row r="20" spans="1:25">
      <c r="A20" s="23"/>
      <c r="B20" s="146" t="s">
        <v>54</v>
      </c>
      <c r="C20" s="147"/>
      <c r="D20" s="147"/>
      <c r="E20" s="147"/>
      <c r="F20" s="147"/>
      <c r="G20" s="147"/>
      <c r="H20" s="148"/>
      <c r="I20" s="68"/>
      <c r="J20" s="63">
        <f>SUM(J21:J24)</f>
        <v>5</v>
      </c>
      <c r="K20" s="64"/>
      <c r="L20" s="65">
        <v>0.25</v>
      </c>
      <c r="M20" s="162">
        <f>(20*L20)</f>
        <v>5</v>
      </c>
      <c r="N20" s="163">
        <f>SUM(L21:L24)</f>
        <v>3</v>
      </c>
      <c r="Q20" s="2"/>
      <c r="R20" s="2"/>
      <c r="S20" s="2"/>
      <c r="T20" s="2"/>
      <c r="U20" s="2"/>
      <c r="V20" s="2"/>
      <c r="W20" s="2"/>
      <c r="X20" s="2"/>
      <c r="Y20" s="2"/>
    </row>
    <row r="21" spans="1:25" ht="24.9">
      <c r="A21" s="23"/>
      <c r="B21" s="102" t="s">
        <v>55</v>
      </c>
      <c r="C21" s="101" t="s">
        <v>56</v>
      </c>
      <c r="D21" s="74"/>
      <c r="E21" s="104"/>
      <c r="F21" s="104"/>
      <c r="G21" s="104"/>
      <c r="H21" s="105" t="s">
        <v>33</v>
      </c>
      <c r="I21" s="68" t="str">
        <f t="shared" ref="I21:I32" si="9">(IF(_xlfn.XOR(M21&lt;&gt;1,L21&lt;&gt;0),"","◄"))</f>
        <v/>
      </c>
      <c r="J21" s="69">
        <f>(IF(F21&lt;&gt;"",1/3,0)+IF(G21&lt;&gt;"",2/3,0)+IF(H21&lt;&gt;"",1,0))*L21*L$20*20/N$20</f>
        <v>1.6666666666666667</v>
      </c>
      <c r="K21" s="64"/>
      <c r="L21" s="61">
        <v>1</v>
      </c>
      <c r="M21" s="70">
        <f>COUNTA(E21:H21)</f>
        <v>1</v>
      </c>
      <c r="N21" s="31"/>
      <c r="O21" s="9">
        <f t="shared" si="6"/>
        <v>1</v>
      </c>
      <c r="Q21" s="2"/>
      <c r="R21" s="2"/>
      <c r="S21" s="2"/>
      <c r="T21" s="2"/>
      <c r="U21" s="2"/>
      <c r="V21" s="2"/>
      <c r="W21" s="2"/>
      <c r="X21" s="2"/>
      <c r="Y21" s="2"/>
    </row>
    <row r="22" spans="1:25" ht="24.9">
      <c r="A22" s="23"/>
      <c r="B22" s="102" t="s">
        <v>57</v>
      </c>
      <c r="C22" s="101" t="s">
        <v>58</v>
      </c>
      <c r="D22" s="151"/>
      <c r="E22" s="104"/>
      <c r="F22" s="104"/>
      <c r="G22" s="104"/>
      <c r="H22" s="105" t="s">
        <v>65</v>
      </c>
      <c r="I22" s="68" t="str">
        <f t="shared" si="9"/>
        <v/>
      </c>
      <c r="J22" s="69">
        <f>(IF(F22&lt;&gt;"",1/3,0)+IF(G22&lt;&gt;"",2/3,0)+IF(H22&lt;&gt;"",1,0))*L22*L$20*20/N$20</f>
        <v>1.6666666666666667</v>
      </c>
      <c r="K22" s="64"/>
      <c r="L22" s="61">
        <v>1</v>
      </c>
      <c r="M22" s="70">
        <f t="shared" ref="M22:M24" si="10">COUNTA(E22:H22)</f>
        <v>1</v>
      </c>
      <c r="N22" s="31"/>
      <c r="O22" s="9">
        <f t="shared" si="6"/>
        <v>1</v>
      </c>
      <c r="Q22" s="2"/>
      <c r="R22" s="2"/>
      <c r="S22" s="2"/>
      <c r="T22" s="2"/>
      <c r="U22" s="2"/>
      <c r="V22" s="2"/>
      <c r="W22" s="2"/>
      <c r="X22" s="2"/>
      <c r="Y22" s="2"/>
    </row>
    <row r="23" spans="1:25" ht="24.9">
      <c r="A23" s="23"/>
      <c r="B23" s="102" t="s">
        <v>59</v>
      </c>
      <c r="C23" s="101" t="s">
        <v>60</v>
      </c>
      <c r="D23" s="151"/>
      <c r="E23" s="104"/>
      <c r="F23" s="104"/>
      <c r="G23" s="104"/>
      <c r="H23" s="105" t="s">
        <v>65</v>
      </c>
      <c r="I23" s="68" t="str">
        <f t="shared" si="9"/>
        <v/>
      </c>
      <c r="J23" s="69">
        <f>(IF(F23&lt;&gt;"",1/3,0)+IF(G23&lt;&gt;"",2/3,0)+IF(H23&lt;&gt;"",1,0))*L23*L$20*20/N$20</f>
        <v>1.6666666666666667</v>
      </c>
      <c r="K23" s="64"/>
      <c r="L23" s="61">
        <v>1</v>
      </c>
      <c r="M23" s="70">
        <f t="shared" si="10"/>
        <v>1</v>
      </c>
      <c r="N23" s="31"/>
      <c r="O23" s="9">
        <f t="shared" si="6"/>
        <v>1</v>
      </c>
      <c r="Q23" s="2"/>
      <c r="R23" s="2"/>
      <c r="S23" s="2"/>
      <c r="T23" s="2"/>
      <c r="U23" s="2"/>
      <c r="V23" s="2"/>
      <c r="W23" s="2"/>
      <c r="X23" s="2"/>
      <c r="Y23" s="2"/>
    </row>
    <row r="24" spans="1:25" ht="25.3" thickBot="1">
      <c r="A24" s="23"/>
      <c r="B24" s="102" t="s">
        <v>61</v>
      </c>
      <c r="C24" s="101" t="s">
        <v>62</v>
      </c>
      <c r="D24" s="75"/>
      <c r="E24" s="104"/>
      <c r="F24" s="104"/>
      <c r="G24" s="104"/>
      <c r="H24" s="105"/>
      <c r="I24" s="68" t="str">
        <f t="shared" si="9"/>
        <v/>
      </c>
      <c r="J24" s="69">
        <f>(IF(F24&lt;&gt;"",1/3,0)+IF(G24&lt;&gt;"",2/3,0)+IF(H24&lt;&gt;"",1,0))*L24*L$20*20/N$20</f>
        <v>0</v>
      </c>
      <c r="K24" s="64"/>
      <c r="L24" s="61">
        <v>0</v>
      </c>
      <c r="M24" s="70">
        <f t="shared" si="10"/>
        <v>0</v>
      </c>
      <c r="N24" s="31"/>
      <c r="O24" s="9">
        <f t="shared" si="6"/>
        <v>0</v>
      </c>
      <c r="Q24" s="2"/>
      <c r="R24" s="2"/>
      <c r="S24" s="2"/>
      <c r="T24" s="2"/>
      <c r="U24" s="2"/>
      <c r="V24" s="2"/>
      <c r="W24" s="2"/>
      <c r="X24" s="2"/>
      <c r="Y24" s="2"/>
    </row>
    <row r="25" spans="1:25">
      <c r="A25" s="23"/>
      <c r="B25" s="146" t="s">
        <v>13</v>
      </c>
      <c r="C25" s="147"/>
      <c r="D25" s="147"/>
      <c r="E25" s="147"/>
      <c r="F25" s="147"/>
      <c r="G25" s="147"/>
      <c r="H25" s="148"/>
      <c r="I25" s="68"/>
      <c r="J25" s="63">
        <f>SUM(J26:J28)</f>
        <v>5</v>
      </c>
      <c r="K25" s="64"/>
      <c r="L25" s="65">
        <v>0.25</v>
      </c>
      <c r="M25" s="162">
        <f>(20*L25)</f>
        <v>5</v>
      </c>
      <c r="N25" s="163">
        <f>SUM(L26:L28)</f>
        <v>3</v>
      </c>
      <c r="Q25" s="2"/>
      <c r="R25" s="2"/>
      <c r="S25" s="2"/>
      <c r="T25" s="2"/>
      <c r="U25" s="2"/>
      <c r="V25" s="2"/>
      <c r="W25" s="2"/>
      <c r="X25" s="2"/>
      <c r="Y25" s="2"/>
    </row>
    <row r="26" spans="1:25">
      <c r="A26" s="23"/>
      <c r="B26" s="150" t="s">
        <v>15</v>
      </c>
      <c r="C26" s="152" t="s">
        <v>14</v>
      </c>
      <c r="D26" s="74" t="s">
        <v>20</v>
      </c>
      <c r="E26" s="104"/>
      <c r="F26" s="104"/>
      <c r="G26" s="104"/>
      <c r="H26" s="105" t="s">
        <v>33</v>
      </c>
      <c r="I26" s="68" t="str">
        <f t="shared" si="9"/>
        <v/>
      </c>
      <c r="J26" s="69">
        <f>(IF(F26&lt;&gt;"",1/3,0)+IF(G26&lt;&gt;"",2/3,0)+IF(H26&lt;&gt;"",1,0))*L26*L$25*20/N$25</f>
        <v>1.6666666666666667</v>
      </c>
      <c r="K26" s="64"/>
      <c r="L26" s="61">
        <v>1</v>
      </c>
      <c r="M26" s="70">
        <f>COUNTA(E26:H26)</f>
        <v>1</v>
      </c>
      <c r="N26" s="31"/>
      <c r="O26" s="9">
        <f t="shared" ref="O26:O28" si="11">IF(E26&lt;&gt;"",1,0)+IF(F26&lt;&gt;"",1,0)+IF(G26&lt;&gt;"",1,0)+IF(H26&lt;&gt;"",1,0)</f>
        <v>1</v>
      </c>
      <c r="Q26" s="2"/>
      <c r="R26" s="2"/>
      <c r="S26" s="2"/>
      <c r="T26" s="2"/>
      <c r="U26" s="2"/>
      <c r="V26" s="2"/>
      <c r="W26" s="2"/>
      <c r="X26" s="2"/>
      <c r="Y26" s="2"/>
    </row>
    <row r="27" spans="1:25" ht="12.9" thickBot="1">
      <c r="A27" s="23"/>
      <c r="B27" s="157"/>
      <c r="C27" s="153"/>
      <c r="D27" s="75" t="s">
        <v>27</v>
      </c>
      <c r="E27" s="104"/>
      <c r="F27" s="104"/>
      <c r="G27" s="104"/>
      <c r="H27" s="105" t="s">
        <v>33</v>
      </c>
      <c r="I27" s="68" t="str">
        <f t="shared" si="9"/>
        <v/>
      </c>
      <c r="J27" s="69">
        <f t="shared" ref="J27:J28" si="12">(IF(F27&lt;&gt;"",1/3,0)+IF(G27&lt;&gt;"",2/3,0)+IF(H27&lt;&gt;"",1,0))*L27*L$25*20/N$25</f>
        <v>1.6666666666666667</v>
      </c>
      <c r="K27" s="64"/>
      <c r="L27" s="61">
        <v>1</v>
      </c>
      <c r="M27" s="70">
        <f t="shared" ref="M27:M28" si="13">COUNTA(E27:H27)</f>
        <v>1</v>
      </c>
      <c r="N27" s="31"/>
      <c r="O27" s="9">
        <f t="shared" si="11"/>
        <v>1</v>
      </c>
      <c r="Q27" s="2"/>
      <c r="R27" s="2"/>
      <c r="S27" s="2"/>
      <c r="T27" s="2"/>
      <c r="U27" s="2"/>
      <c r="V27" s="2"/>
      <c r="W27" s="2"/>
      <c r="X27" s="2"/>
      <c r="Y27" s="2"/>
    </row>
    <row r="28" spans="1:25" ht="37.75" thickBot="1">
      <c r="A28" s="23"/>
      <c r="B28" s="102" t="s">
        <v>63</v>
      </c>
      <c r="C28" s="101" t="s">
        <v>64</v>
      </c>
      <c r="D28" s="161"/>
      <c r="E28" s="104"/>
      <c r="F28" s="104"/>
      <c r="G28" s="104"/>
      <c r="H28" s="105" t="s">
        <v>33</v>
      </c>
      <c r="I28" s="68" t="str">
        <f t="shared" si="9"/>
        <v/>
      </c>
      <c r="J28" s="69">
        <f t="shared" si="12"/>
        <v>1.6666666666666667</v>
      </c>
      <c r="K28" s="64"/>
      <c r="L28" s="61">
        <v>1</v>
      </c>
      <c r="M28" s="70">
        <f t="shared" si="13"/>
        <v>1</v>
      </c>
      <c r="N28" s="31"/>
      <c r="O28" s="9">
        <f t="shared" si="11"/>
        <v>1</v>
      </c>
      <c r="Q28" s="2"/>
      <c r="R28" s="2"/>
      <c r="S28" s="2"/>
      <c r="T28" s="2"/>
      <c r="U28" s="2"/>
      <c r="V28" s="2"/>
      <c r="W28" s="2"/>
      <c r="X28" s="2"/>
      <c r="Y28" s="2"/>
    </row>
    <row r="29" spans="1:25">
      <c r="A29" s="23"/>
      <c r="B29" s="146" t="s">
        <v>28</v>
      </c>
      <c r="C29" s="147"/>
      <c r="D29" s="147"/>
      <c r="E29" s="147"/>
      <c r="F29" s="147"/>
      <c r="G29" s="147"/>
      <c r="H29" s="148"/>
      <c r="I29" s="68"/>
      <c r="J29" s="63">
        <f>SUM(J30:J32)</f>
        <v>2</v>
      </c>
      <c r="K29" s="64"/>
      <c r="L29" s="65">
        <v>0.1</v>
      </c>
      <c r="M29" s="162">
        <f>(20*L29)</f>
        <v>2</v>
      </c>
      <c r="N29" s="163">
        <f>SUM(L30:L32)</f>
        <v>2</v>
      </c>
      <c r="Q29" s="2"/>
      <c r="R29" s="2"/>
      <c r="S29" s="2"/>
      <c r="T29" s="2"/>
      <c r="U29" s="2"/>
      <c r="V29" s="2"/>
      <c r="W29" s="2"/>
      <c r="X29" s="2"/>
      <c r="Y29" s="2"/>
    </row>
    <row r="30" spans="1:25">
      <c r="A30" s="23"/>
      <c r="B30" s="155"/>
      <c r="C30" s="152" t="s">
        <v>32</v>
      </c>
      <c r="D30" s="75" t="s">
        <v>29</v>
      </c>
      <c r="E30" s="104"/>
      <c r="F30" s="104"/>
      <c r="G30" s="104"/>
      <c r="H30" s="105" t="s">
        <v>33</v>
      </c>
      <c r="I30" s="68" t="str">
        <f t="shared" si="9"/>
        <v/>
      </c>
      <c r="J30" s="69">
        <f>(IF(F30&lt;&gt;"",1/3,0)+IF(G30&lt;&gt;"",2/3,0)+IF(H30&lt;&gt;"",1,0))*L30*L$29*20/N$29</f>
        <v>1</v>
      </c>
      <c r="K30" s="64"/>
      <c r="L30" s="61">
        <v>1</v>
      </c>
      <c r="M30" s="70">
        <f t="shared" ref="M30:M31" si="14">COUNTA(E30:H30)</f>
        <v>1</v>
      </c>
      <c r="N30" s="31"/>
      <c r="O30" s="9">
        <f t="shared" ref="O30:O31" si="15">IF(E30&lt;&gt;"",1,0)+IF(F30&lt;&gt;"",1,0)+IF(G30&lt;&gt;"",1,0)+IF(H30&lt;&gt;"",1,0)</f>
        <v>1</v>
      </c>
      <c r="Q30" s="2"/>
      <c r="R30" s="2"/>
      <c r="S30" s="2"/>
      <c r="T30" s="2"/>
      <c r="U30" s="2"/>
      <c r="V30" s="2"/>
      <c r="W30" s="2"/>
      <c r="X30" s="2"/>
      <c r="Y30" s="2"/>
    </row>
    <row r="31" spans="1:25" ht="12.9" thickBot="1">
      <c r="A31" s="23"/>
      <c r="B31" s="155"/>
      <c r="C31" s="153"/>
      <c r="D31" s="75" t="s">
        <v>30</v>
      </c>
      <c r="E31" s="104"/>
      <c r="F31" s="104"/>
      <c r="G31" s="104"/>
      <c r="H31" s="105"/>
      <c r="I31" s="68" t="str">
        <f t="shared" si="9"/>
        <v/>
      </c>
      <c r="J31" s="69">
        <f t="shared" ref="J31:J32" si="16">(IF(F31&lt;&gt;"",1/3,0)+IF(G31&lt;&gt;"",2/3,0)+IF(H31&lt;&gt;"",1,0))*L31*L$29*20/N$29</f>
        <v>0</v>
      </c>
      <c r="K31" s="64"/>
      <c r="L31" s="61">
        <v>0</v>
      </c>
      <c r="M31" s="70">
        <f t="shared" si="14"/>
        <v>0</v>
      </c>
      <c r="N31" s="31"/>
      <c r="O31" s="9">
        <f t="shared" si="15"/>
        <v>0</v>
      </c>
      <c r="Q31" s="2"/>
      <c r="R31" s="2"/>
      <c r="S31" s="2"/>
      <c r="T31" s="2"/>
      <c r="U31" s="2"/>
      <c r="V31" s="2"/>
      <c r="W31" s="2"/>
      <c r="X31" s="2"/>
      <c r="Y31" s="2"/>
    </row>
    <row r="32" spans="1:25" ht="37.75" thickBot="1">
      <c r="A32" s="23"/>
      <c r="B32" s="156"/>
      <c r="C32" s="154"/>
      <c r="D32" s="75" t="s">
        <v>31</v>
      </c>
      <c r="E32" s="104"/>
      <c r="F32" s="104"/>
      <c r="G32" s="104"/>
      <c r="H32" s="105" t="s">
        <v>33</v>
      </c>
      <c r="I32" s="68" t="str">
        <f t="shared" si="9"/>
        <v/>
      </c>
      <c r="J32" s="69">
        <f t="shared" si="16"/>
        <v>1</v>
      </c>
      <c r="K32" s="64"/>
      <c r="L32" s="61">
        <v>1</v>
      </c>
      <c r="M32" s="70">
        <f>COUNTA(E32:H32)</f>
        <v>1</v>
      </c>
      <c r="N32" s="31"/>
      <c r="O32" s="9">
        <f t="shared" si="6"/>
        <v>1</v>
      </c>
      <c r="Q32" s="2"/>
      <c r="R32" s="2"/>
      <c r="S32" s="2"/>
      <c r="T32" s="2"/>
      <c r="U32" s="2"/>
      <c r="V32" s="2"/>
      <c r="W32" s="2"/>
      <c r="X32" s="2"/>
      <c r="Y32" s="2"/>
    </row>
    <row r="33" spans="1:25" ht="20.05" customHeight="1">
      <c r="A33" s="23"/>
      <c r="B33" s="76"/>
      <c r="C33" s="77"/>
      <c r="D33" s="78"/>
      <c r="E33" s="79"/>
      <c r="F33" s="79"/>
      <c r="G33" s="79"/>
      <c r="H33" s="79"/>
      <c r="I33" s="80"/>
      <c r="J33" s="28"/>
      <c r="K33" s="28"/>
      <c r="L33" s="81">
        <f>L7+L11+L16+L20+L25+L29</f>
        <v>1</v>
      </c>
      <c r="M33" s="30"/>
      <c r="N33" s="31"/>
      <c r="Q33" s="2"/>
      <c r="R33" s="2"/>
      <c r="S33" s="2"/>
      <c r="T33" s="2"/>
      <c r="U33" s="2"/>
      <c r="V33" s="2"/>
      <c r="W33" s="2"/>
      <c r="X33" s="2"/>
      <c r="Y33" s="2"/>
    </row>
    <row r="34" spans="1:25" ht="24.75" customHeight="1" thickBot="1">
      <c r="A34" s="23"/>
      <c r="B34" s="82"/>
      <c r="C34" s="25"/>
      <c r="D34" s="83" t="s">
        <v>7</v>
      </c>
      <c r="E34" s="137">
        <f>IF(O32&lt;&gt;1,"",J7+J11+J16+J20+J25+J29)</f>
        <v>20</v>
      </c>
      <c r="F34" s="137"/>
      <c r="G34" s="138" t="s">
        <v>2</v>
      </c>
      <c r="H34" s="138"/>
      <c r="I34" s="27"/>
      <c r="J34" s="84"/>
      <c r="K34" s="84"/>
      <c r="L34" s="29"/>
      <c r="M34" s="30"/>
      <c r="N34" s="31"/>
      <c r="Q34" s="2"/>
      <c r="R34" s="2"/>
      <c r="S34" s="2"/>
      <c r="T34" s="2"/>
      <c r="U34" s="2"/>
      <c r="V34" s="2"/>
      <c r="W34" s="2"/>
      <c r="X34" s="2"/>
      <c r="Y34" s="2"/>
    </row>
    <row r="35" spans="1:25" ht="19.3" customHeight="1" thickBot="1">
      <c r="A35" s="23"/>
      <c r="B35" s="82"/>
      <c r="C35" s="25"/>
      <c r="D35" s="83" t="s">
        <v>3</v>
      </c>
      <c r="E35" s="112"/>
      <c r="F35" s="113"/>
      <c r="G35" s="114" t="s">
        <v>4</v>
      </c>
      <c r="H35" s="115"/>
      <c r="I35" s="47"/>
      <c r="J35" s="28"/>
      <c r="K35" s="122"/>
      <c r="L35" s="123"/>
      <c r="M35" s="122"/>
      <c r="N35" s="123"/>
      <c r="Q35" s="2"/>
      <c r="R35" s="2"/>
      <c r="S35" s="2"/>
      <c r="T35" s="2"/>
      <c r="U35" s="2"/>
      <c r="V35" s="2"/>
      <c r="W35" s="2"/>
      <c r="X35" s="2"/>
      <c r="Y35" s="2"/>
    </row>
    <row r="36" spans="1:25" ht="12.9" thickBot="1">
      <c r="A36" s="23"/>
      <c r="B36" s="110" t="s">
        <v>10</v>
      </c>
      <c r="C36" s="110"/>
      <c r="D36" s="110"/>
      <c r="E36" s="110"/>
      <c r="F36" s="110"/>
      <c r="G36" s="110"/>
      <c r="H36" s="110"/>
      <c r="I36" s="85"/>
      <c r="J36" s="28"/>
      <c r="K36" s="28"/>
      <c r="L36" s="29"/>
      <c r="M36" s="30"/>
      <c r="N36" s="31"/>
      <c r="Q36" s="2"/>
      <c r="R36" s="2"/>
      <c r="S36" s="2"/>
      <c r="T36" s="2"/>
      <c r="U36" s="2"/>
      <c r="V36" s="2"/>
      <c r="W36" s="2"/>
      <c r="X36" s="2"/>
      <c r="Y36" s="2"/>
    </row>
    <row r="37" spans="1:25" ht="13.3" thickBot="1">
      <c r="A37" s="23"/>
      <c r="B37" s="86" t="s">
        <v>26</v>
      </c>
      <c r="C37" s="106"/>
      <c r="D37" s="87" t="s">
        <v>8</v>
      </c>
      <c r="E37" s="88"/>
      <c r="F37" s="88"/>
      <c r="G37" s="88"/>
      <c r="H37" s="88"/>
      <c r="I37" s="89" t="s">
        <v>5</v>
      </c>
      <c r="J37" s="28"/>
      <c r="K37" s="90"/>
      <c r="L37" s="29"/>
      <c r="M37" s="30"/>
      <c r="N37" s="31"/>
      <c r="Q37" s="2"/>
      <c r="R37" s="2"/>
      <c r="S37" s="2"/>
      <c r="T37" s="2"/>
      <c r="U37" s="2"/>
      <c r="V37" s="2"/>
      <c r="W37" s="2"/>
      <c r="X37" s="2"/>
      <c r="Y37" s="2"/>
    </row>
    <row r="38" spans="1:25">
      <c r="A38" s="23"/>
      <c r="B38" s="130" t="s">
        <v>23</v>
      </c>
      <c r="C38" s="131"/>
      <c r="D38" s="91"/>
      <c r="E38" s="91"/>
      <c r="F38" s="91"/>
      <c r="G38" s="91"/>
      <c r="H38" s="91"/>
      <c r="I38" s="92"/>
      <c r="J38" s="90"/>
      <c r="K38" s="90"/>
      <c r="L38" s="29"/>
      <c r="M38" s="30"/>
      <c r="N38" s="31"/>
      <c r="Q38" s="2"/>
      <c r="R38" s="2"/>
      <c r="S38" s="2"/>
      <c r="T38" s="2"/>
      <c r="U38" s="2"/>
      <c r="V38" s="2"/>
      <c r="W38" s="2"/>
      <c r="X38" s="2"/>
      <c r="Y38" s="2"/>
    </row>
    <row r="39" spans="1:25" ht="28.3" customHeight="1" thickBot="1">
      <c r="A39" s="23"/>
      <c r="B39" s="132"/>
      <c r="C39" s="133"/>
      <c r="D39" s="91"/>
      <c r="E39" s="91"/>
      <c r="F39" s="91"/>
      <c r="G39" s="91"/>
      <c r="H39" s="91"/>
      <c r="I39" s="92"/>
      <c r="J39" s="90"/>
      <c r="K39" s="90"/>
      <c r="L39" s="29"/>
      <c r="M39" s="30"/>
      <c r="N39" s="31"/>
      <c r="Q39" s="2"/>
      <c r="R39" s="2"/>
      <c r="S39" s="2"/>
      <c r="T39" s="2"/>
      <c r="U39" s="2"/>
      <c r="V39" s="2"/>
      <c r="W39" s="2"/>
      <c r="X39" s="2"/>
      <c r="Y39" s="2"/>
    </row>
    <row r="40" spans="1:25">
      <c r="A40" s="23"/>
      <c r="B40" s="120" t="s">
        <v>24</v>
      </c>
      <c r="C40" s="121"/>
      <c r="D40" s="107" t="s">
        <v>6</v>
      </c>
      <c r="E40" s="108"/>
      <c r="F40" s="108"/>
      <c r="G40" s="108"/>
      <c r="H40" s="109"/>
      <c r="I40" s="93"/>
      <c r="J40" s="94"/>
      <c r="K40" s="94"/>
      <c r="L40" s="29"/>
      <c r="M40" s="30"/>
      <c r="N40" s="31"/>
      <c r="Q40" s="2"/>
      <c r="R40" s="2"/>
      <c r="S40" s="2"/>
      <c r="T40" s="2"/>
      <c r="U40" s="2"/>
      <c r="V40" s="2"/>
      <c r="W40" s="2"/>
      <c r="X40" s="2"/>
      <c r="Y40" s="2"/>
    </row>
    <row r="41" spans="1:25" ht="28.3" customHeight="1">
      <c r="A41" s="23"/>
      <c r="B41" s="124"/>
      <c r="C41" s="125"/>
      <c r="D41" s="116"/>
      <c r="E41" s="116"/>
      <c r="F41" s="116"/>
      <c r="G41" s="116"/>
      <c r="H41" s="117"/>
      <c r="I41" s="95"/>
      <c r="J41" s="96"/>
      <c r="K41" s="96"/>
      <c r="L41" s="29"/>
      <c r="M41" s="30"/>
      <c r="N41" s="31"/>
      <c r="Q41" s="2"/>
      <c r="R41" s="2"/>
      <c r="S41" s="2"/>
      <c r="T41" s="2"/>
      <c r="U41" s="2"/>
      <c r="V41" s="2"/>
      <c r="W41" s="2"/>
      <c r="X41" s="2"/>
      <c r="Y41" s="2"/>
    </row>
    <row r="42" spans="1:25" ht="28.3" customHeight="1">
      <c r="A42" s="23"/>
      <c r="B42" s="126"/>
      <c r="C42" s="127"/>
      <c r="D42" s="116"/>
      <c r="E42" s="116"/>
      <c r="F42" s="116"/>
      <c r="G42" s="116"/>
      <c r="H42" s="117"/>
      <c r="I42" s="95"/>
      <c r="J42" s="96"/>
      <c r="K42" s="96"/>
      <c r="L42" s="23"/>
      <c r="M42" s="26"/>
      <c r="N42" s="97"/>
      <c r="P42" s="9"/>
      <c r="Q42" s="2"/>
      <c r="R42" s="2"/>
      <c r="S42" s="2"/>
      <c r="T42" s="2"/>
      <c r="U42" s="2"/>
      <c r="V42" s="2"/>
      <c r="W42" s="2"/>
      <c r="X42" s="2"/>
      <c r="Y42" s="2"/>
    </row>
    <row r="43" spans="1:25" ht="28.3" customHeight="1" thickBot="1">
      <c r="A43" s="23"/>
      <c r="B43" s="128"/>
      <c r="C43" s="129"/>
      <c r="D43" s="118"/>
      <c r="E43" s="118"/>
      <c r="F43" s="118"/>
      <c r="G43" s="118"/>
      <c r="H43" s="119"/>
      <c r="I43" s="95"/>
      <c r="J43" s="98"/>
      <c r="K43" s="98"/>
      <c r="L43" s="23"/>
      <c r="M43" s="111"/>
      <c r="N43" s="111"/>
      <c r="P43" s="9"/>
      <c r="Q43" s="2"/>
      <c r="R43" s="2"/>
      <c r="S43" s="2"/>
      <c r="T43" s="2"/>
      <c r="U43" s="2"/>
      <c r="V43" s="2"/>
      <c r="W43" s="2"/>
      <c r="X43" s="2"/>
      <c r="Y43" s="2"/>
    </row>
    <row r="44" spans="1:25" ht="15.9">
      <c r="B44" s="20"/>
      <c r="C44" s="21"/>
      <c r="D44" s="20"/>
      <c r="E44" s="20"/>
      <c r="F44" s="20"/>
      <c r="G44" s="20"/>
      <c r="H44" s="20"/>
      <c r="I44" s="22"/>
      <c r="L44" s="2"/>
      <c r="M44" s="3"/>
      <c r="N44" s="19"/>
      <c r="P44" s="9"/>
      <c r="Q44" s="2"/>
      <c r="R44" s="2"/>
      <c r="S44" s="2"/>
      <c r="T44" s="2"/>
      <c r="U44" s="2"/>
      <c r="V44" s="2"/>
      <c r="W44" s="2"/>
      <c r="X44" s="2"/>
      <c r="Y44" s="2"/>
    </row>
    <row r="45" spans="1:25" ht="15.9">
      <c r="B45" s="20"/>
      <c r="C45" s="21"/>
      <c r="D45" s="20"/>
      <c r="E45" s="20"/>
      <c r="F45" s="20"/>
      <c r="G45" s="20"/>
      <c r="H45" s="20"/>
      <c r="I45" s="22"/>
      <c r="L45" s="2"/>
      <c r="M45" s="3"/>
      <c r="N45" s="19"/>
      <c r="P45" s="9"/>
      <c r="Q45" s="2"/>
      <c r="R45" s="2"/>
      <c r="S45" s="2"/>
      <c r="T45" s="2"/>
      <c r="U45" s="2"/>
      <c r="V45" s="2"/>
      <c r="W45" s="2"/>
      <c r="X45" s="2"/>
      <c r="Y45" s="2"/>
    </row>
  </sheetData>
  <sheetProtection pivotTables="0"/>
  <mergeCells count="26">
    <mergeCell ref="B39:C39"/>
    <mergeCell ref="B40:C40"/>
    <mergeCell ref="D40:H40"/>
    <mergeCell ref="B41:C43"/>
    <mergeCell ref="D41:H43"/>
    <mergeCell ref="M43:N43"/>
    <mergeCell ref="E35:F35"/>
    <mergeCell ref="G35:H35"/>
    <mergeCell ref="K35:L35"/>
    <mergeCell ref="M35:N35"/>
    <mergeCell ref="B36:H36"/>
    <mergeCell ref="B38:C38"/>
    <mergeCell ref="B26:B27"/>
    <mergeCell ref="C26:C27"/>
    <mergeCell ref="B29:H29"/>
    <mergeCell ref="C30:C32"/>
    <mergeCell ref="E34:F34"/>
    <mergeCell ref="G34:H34"/>
    <mergeCell ref="B16:H16"/>
    <mergeCell ref="B20:H20"/>
    <mergeCell ref="B25:H25"/>
    <mergeCell ref="B2:N2"/>
    <mergeCell ref="J5:J6"/>
    <mergeCell ref="B6:C6"/>
    <mergeCell ref="B7:H7"/>
    <mergeCell ref="B11:H11"/>
  </mergeCells>
  <printOptions horizontalCentered="1" verticalCentered="1"/>
  <pageMargins left="0.75000000000000011" right="0.75000000000000011" top="1" bottom="1" header="0.5" footer="0.5"/>
  <pageSetup paperSize="9" scale="56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Grille</vt:lpstr>
    </vt:vector>
  </TitlesOfParts>
  <Company>IGEN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Rage</dc:creator>
  <cp:lastModifiedBy>fabrice browet</cp:lastModifiedBy>
  <cp:lastPrinted>2019-06-07T11:37:54Z</cp:lastPrinted>
  <dcterms:created xsi:type="dcterms:W3CDTF">2014-01-22T08:41:46Z</dcterms:created>
  <dcterms:modified xsi:type="dcterms:W3CDTF">2021-10-02T15:56:02Z</dcterms:modified>
</cp:coreProperties>
</file>