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570" windowHeight="8985" activeTab="1"/>
  </bookViews>
  <sheets>
    <sheet name="Identification" sheetId="1" r:id="rId1"/>
    <sheet name="Notation" sheetId="2" r:id="rId2"/>
  </sheets>
  <definedNames>
    <definedName name="_xlnm.Print_Area" localSheetId="0">'Identification'!$A$1:$F$28</definedName>
    <definedName name="_xlnm.Print_Area" localSheetId="1">'Notation'!$A$1:$K$33</definedName>
  </definedNames>
  <calcPr fullCalcOnLoad="1"/>
</workbook>
</file>

<file path=xl/sharedStrings.xml><?xml version="1.0" encoding="utf-8"?>
<sst xmlns="http://schemas.openxmlformats.org/spreadsheetml/2006/main" count="100" uniqueCount="94">
  <si>
    <t>Établissement :</t>
  </si>
  <si>
    <t>Epreuve :</t>
  </si>
  <si>
    <t>Diplôme :</t>
  </si>
  <si>
    <t>Nom du candidat :</t>
  </si>
  <si>
    <t>Prénom du candidat :</t>
  </si>
  <si>
    <t>Date de l'évaluation :</t>
  </si>
  <si>
    <t>Lieu de l'évaluation (entreprise ou centre de formation) :</t>
  </si>
  <si>
    <t xml:space="preserve">Session : </t>
  </si>
  <si>
    <r>
      <t xml:space="preserve">Données fournies au candidat </t>
    </r>
    <r>
      <rPr>
        <sz val="10"/>
        <rFont val="Arial"/>
        <family val="2"/>
      </rPr>
      <t>(cocher les données fournies)</t>
    </r>
  </si>
  <si>
    <r>
      <t xml:space="preserve">Travail demandé </t>
    </r>
    <r>
      <rPr>
        <sz val="10"/>
        <rFont val="Arial Narrow"/>
        <family val="2"/>
      </rPr>
      <t>(Repérer les tâches demandées, ce sont celles qui correspondent à l’unité dans le référentiel de certification, à l’exclusion de toute autre)</t>
    </r>
  </si>
  <si>
    <r>
      <t xml:space="preserve">Description sommaire du travail demandé </t>
    </r>
    <r>
      <rPr>
        <sz val="10"/>
        <rFont val="Arial"/>
        <family val="2"/>
      </rPr>
      <t>(le sujet complet doit être joint à cette fiche)</t>
    </r>
    <r>
      <rPr>
        <b/>
        <sz val="10"/>
        <rFont val="Arial"/>
        <family val="2"/>
      </rPr>
      <t xml:space="preserve"> :</t>
    </r>
  </si>
  <si>
    <t>/20</t>
  </si>
  <si>
    <t>Compétences évaluées</t>
  </si>
  <si>
    <t xml:space="preserve"> /20</t>
  </si>
  <si>
    <t>Appréciation globale</t>
  </si>
  <si>
    <t>Poids du critère</t>
  </si>
  <si>
    <t>Poids de la compétence</t>
  </si>
  <si>
    <t>Cocher les cases correspondantes aux données fournies et aux tâches demandées</t>
  </si>
  <si>
    <t>Noms des Correcteurs</t>
  </si>
  <si>
    <t>Signatures</t>
  </si>
  <si>
    <t>Date</t>
  </si>
  <si>
    <r>
      <t xml:space="preserve">Consulter le référentiel des activités professionnelles pour obtenir le </t>
    </r>
    <r>
      <rPr>
        <b/>
        <i/>
        <sz val="10"/>
        <color indexed="10"/>
        <rFont val="Arial"/>
        <family val="2"/>
      </rPr>
      <t xml:space="preserve">détail des tâches </t>
    </r>
    <r>
      <rPr>
        <i/>
        <sz val="10"/>
        <color indexed="10"/>
        <rFont val="Arial"/>
        <family val="2"/>
      </rPr>
      <t xml:space="preserve">et leurs </t>
    </r>
    <r>
      <rPr>
        <b/>
        <i/>
        <sz val="10"/>
        <color indexed="10"/>
        <rFont val="Arial"/>
        <family val="2"/>
      </rPr>
      <t>correspondances avec les compétences</t>
    </r>
  </si>
  <si>
    <t>non</t>
  </si>
  <si>
    <t>Taux pondéré de compétences et indicateurs évalués :</t>
  </si>
  <si>
    <t>Note sur 20 proposée au jury* :</t>
  </si>
  <si>
    <t>Note x coefficient :</t>
  </si>
  <si>
    <t>* La note proposée, arrondie au demi point, est décidée par les évaluateurs à partir de la note brute qui peut être modulée de + 0 à + 1 point en fonction de la réactivité du candidat ou de tout autre attitude professionnelle positive observée.</t>
  </si>
  <si>
    <t></t>
  </si>
  <si>
    <t>Option :</t>
  </si>
  <si>
    <t>T13</t>
  </si>
  <si>
    <t xml:space="preserve">La documentation technique du matériel </t>
  </si>
  <si>
    <t>La documentation commerciale</t>
  </si>
  <si>
    <t xml:space="preserve">Indicateurs de performance                                                                                                                </t>
  </si>
  <si>
    <t>Identification</t>
  </si>
  <si>
    <t>Coefficient :</t>
  </si>
  <si>
    <t>Certificat d'Aptitudes Professionnelles « Maintenance des matériels »</t>
  </si>
  <si>
    <r>
      <t xml:space="preserve">EP1 (Unité UP1) : </t>
    </r>
    <r>
      <rPr>
        <sz val="10"/>
        <rFont val="Arial"/>
        <family val="2"/>
      </rPr>
      <t>Analyse fonctionnelle et technologique</t>
    </r>
  </si>
  <si>
    <t>Tracteurs et matériels agricoles - Matériels de travaux publics et de manutention - Matériels de parcs et jardins</t>
  </si>
  <si>
    <t>Collecter les informations nécessaires à l'intervention</t>
  </si>
  <si>
    <t>T11</t>
  </si>
  <si>
    <t>Effectuer les réglages selon les préconisations du constructeur et/ou de la réglementation</t>
  </si>
  <si>
    <t>T24</t>
  </si>
  <si>
    <t>Interpréter, traiter les informations</t>
  </si>
  <si>
    <t>T12</t>
  </si>
  <si>
    <t>Renseigner la fiche de travail en fournissant les éléments nécessaires à la facturation</t>
  </si>
  <si>
    <t>T28</t>
  </si>
  <si>
    <t>Réaliser un contrôle préalable d'un matériel en vue d'identifier des anomalies</t>
  </si>
  <si>
    <t>Un poste de travail informatique</t>
  </si>
  <si>
    <t>Un modèle numérique du système étudié</t>
  </si>
  <si>
    <t>Un receuil de normes relatives aux dessin technique</t>
  </si>
  <si>
    <t>Un logiciel de simulation mécanique</t>
  </si>
  <si>
    <t>Un logiciel de CAO - DAO</t>
  </si>
  <si>
    <t>Un dossier ressource</t>
  </si>
  <si>
    <t>Un dossier travail</t>
  </si>
  <si>
    <t>C1-1 Communiquer avec la hiérarchie et avec le client ou l’utilisateur</t>
  </si>
  <si>
    <t>le matériel ou l'équipement est correctement identifié.</t>
  </si>
  <si>
    <t>C112</t>
  </si>
  <si>
    <t>Rendre compte de l’intervention réalisée à la hiérarchie et / ou au client.</t>
  </si>
  <si>
    <t>L’intervention est décrite dans sa totalité avec précision.</t>
  </si>
  <si>
    <t>C113</t>
  </si>
  <si>
    <t>Renseigner le document d’intervention en fournissant les éléments nécessaires à la facturation</t>
  </si>
  <si>
    <t>Toutes les rubriques sont complétées et exploitables,</t>
  </si>
  <si>
    <t>C 2-1 Préparer l’intervention et organiser son poste de travail</t>
  </si>
  <si>
    <t>C211</t>
  </si>
  <si>
    <t>Toutes les informations techniques et réglementaires relatives à l’intervention sont identifiées.</t>
  </si>
  <si>
    <t>C212</t>
  </si>
  <si>
    <t>Les anomalies constatées durant le contrôle préalable sont notées sur le document d’intervention.</t>
  </si>
  <si>
    <t>C213</t>
  </si>
  <si>
    <t>Préparer le matériel ou l’équipement à l’intervention</t>
  </si>
  <si>
    <t>L’intégrité du matériel ou de l’équipement est assurée,</t>
  </si>
  <si>
    <t>C 2-2 Restituer le matériel ou l’équipement</t>
  </si>
  <si>
    <t>C221</t>
  </si>
  <si>
    <t>Préparer le matériel ou l’équipement à sa livraison</t>
  </si>
  <si>
    <t>L’historique est renseigné</t>
  </si>
  <si>
    <t>C 3-2 Déposer - reposer des sous-ensembles</t>
  </si>
  <si>
    <t>Les liaisons et connexions sont toutes identifiées,</t>
  </si>
  <si>
    <t>C 3-4 Mesurer - contrôler</t>
  </si>
  <si>
    <t>C342</t>
  </si>
  <si>
    <t>Réaliser les mesures simples sur les circuits hydrauliques, électriques et pneumatiques</t>
  </si>
  <si>
    <t>Les mesures et les contrôles sont réalisés selon les procédures du constructeur</t>
  </si>
  <si>
    <t>C 3-5 Régler</t>
  </si>
  <si>
    <t>Effectuer les réglages selon les préconisations du constructeur et/ou de la réglementation,</t>
  </si>
  <si>
    <t>Les conditions de mise en oeuvre sont respectées</t>
  </si>
  <si>
    <t>C111</t>
  </si>
  <si>
    <t>C321</t>
  </si>
  <si>
    <t>C351</t>
  </si>
  <si>
    <t>│</t>
  </si>
  <si>
    <t>▲</t>
  </si>
  <si>
    <r>
      <t>ATTENTION</t>
    </r>
    <r>
      <rPr>
        <i/>
        <sz val="11"/>
        <color indexed="10"/>
        <rFont val="Arial"/>
        <family val="2"/>
      </rPr>
      <t xml:space="preserve">, </t>
    </r>
    <r>
      <rPr>
        <i/>
        <sz val="11"/>
        <color indexed="12"/>
        <rFont val="Arial"/>
        <family val="2"/>
      </rPr>
      <t xml:space="preserve">dans le règlement actuel de l'examen, certaines compétences sont mentionnées dans plusieurs épreuves, il ne faut pas les évaluer plusieurs fois dans des épreuves différentes. 
Un choix judicieux de la répartition des compétences à évaluer sur l’ensemble des situations d’évaluation est donc à faire globalement pour toutes les épreuves.
</t>
    </r>
  </si>
  <si>
    <r>
      <t>Note brute obtenue par calcul automatique (</t>
    </r>
    <r>
      <rPr>
        <sz val="11"/>
        <color indexed="10"/>
        <rFont val="Arial"/>
        <family val="2"/>
      </rPr>
      <t>attention</t>
    </r>
    <r>
      <rPr>
        <sz val="11"/>
        <rFont val="Arial"/>
        <family val="2"/>
      </rPr>
      <t xml:space="preserve"> si le taux de couverture des compétences est inférieur à 50%, la note n'est pas recevable) :</t>
    </r>
  </si>
  <si>
    <r>
      <t>ATTENTION</t>
    </r>
    <r>
      <rPr>
        <i/>
        <sz val="11"/>
        <color indexed="12"/>
        <rFont val="Arial"/>
        <family val="2"/>
      </rPr>
      <t xml:space="preserve">, si le symbole </t>
    </r>
    <r>
      <rPr>
        <sz val="11"/>
        <color indexed="10"/>
        <rFont val="Arial"/>
        <family val="2"/>
      </rPr>
      <t>◄</t>
    </r>
    <r>
      <rPr>
        <i/>
        <sz val="11"/>
        <color indexed="12"/>
        <rFont val="Arial"/>
        <family val="2"/>
      </rPr>
      <t xml:space="preserve"> apparait dans cette colonne c'est qu'il y a plus d'une valeur donnée à l'indicateur, il faut alors choisir laquelle retenir, ou que l'indicateur est mentionné "non" évalué :</t>
    </r>
  </si>
  <si>
    <t>Interpréter, traiter les informations de la procédure fournie identifiées</t>
  </si>
  <si>
    <t>Effectuer un contrôle préalable en vue d’identifier des anomalies d'intervention</t>
  </si>
  <si>
    <t>Recenser, repérer les liaisons du sous-ensemble avec l'environnement, rétablir les liaisons, isoler les circuits</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</si>
</sst>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40C]dddd\ d\ mmmm\ yyyy"/>
    <numFmt numFmtId="167" formatCode="&quot;Vrai&quot;;&quot;Vrai&quot;;&quot;Faux&quot;"/>
    <numFmt numFmtId="168" formatCode="&quot;Actif&quot;;&quot;Actif&quot;;&quot;Inactif&quot;"/>
  </numFmts>
  <fonts count="72">
    <font>
      <sz val="10"/>
      <name val="Arial"/>
      <family val="0"/>
    </font>
    <font>
      <b/>
      <sz val="10"/>
      <name val="Arial Narrow"/>
      <family val="2"/>
    </font>
    <font>
      <sz val="10"/>
      <name val="Arial Narrow"/>
      <family val="2"/>
    </font>
    <font>
      <b/>
      <sz val="10"/>
      <name val="Arial"/>
      <family val="2"/>
    </font>
    <font>
      <sz val="10"/>
      <color indexed="8"/>
      <name val="Arial"/>
      <family val="2"/>
    </font>
    <font>
      <sz val="8"/>
      <name val="Arial"/>
      <family val="0"/>
    </font>
    <font>
      <sz val="8.25"/>
      <color indexed="8"/>
      <name val="Arial"/>
      <family val="0"/>
    </font>
    <font>
      <sz val="10"/>
      <color indexed="12"/>
      <name val="Arial"/>
      <family val="0"/>
    </font>
    <font>
      <b/>
      <sz val="10"/>
      <color indexed="12"/>
      <name val="Arial"/>
      <family val="0"/>
    </font>
    <font>
      <i/>
      <sz val="10"/>
      <color indexed="10"/>
      <name val="Arial"/>
      <family val="2"/>
    </font>
    <font>
      <i/>
      <sz val="12"/>
      <color indexed="10"/>
      <name val="Arial"/>
      <family val="2"/>
    </font>
    <font>
      <u val="single"/>
      <sz val="10"/>
      <color indexed="12"/>
      <name val="Arial"/>
      <family val="0"/>
    </font>
    <font>
      <u val="single"/>
      <sz val="10"/>
      <color indexed="36"/>
      <name val="Arial"/>
      <family val="0"/>
    </font>
    <font>
      <sz val="10"/>
      <color indexed="10"/>
      <name val="Arial"/>
      <family val="2"/>
    </font>
    <font>
      <b/>
      <sz val="10"/>
      <color indexed="10"/>
      <name val="Arial"/>
      <family val="2"/>
    </font>
    <font>
      <sz val="9"/>
      <color indexed="10"/>
      <name val="Arial Narrow"/>
      <family val="2"/>
    </font>
    <font>
      <b/>
      <i/>
      <sz val="10"/>
      <color indexed="10"/>
      <name val="Arial"/>
      <family val="2"/>
    </font>
    <font>
      <b/>
      <sz val="10"/>
      <color indexed="10"/>
      <name val="Wingdings"/>
      <family val="0"/>
    </font>
    <font>
      <sz val="10"/>
      <color indexed="9"/>
      <name val="Arial"/>
      <family val="2"/>
    </font>
    <font>
      <sz val="9"/>
      <color indexed="9"/>
      <name val="Arial"/>
      <family val="2"/>
    </font>
    <font>
      <b/>
      <sz val="10"/>
      <color indexed="9"/>
      <name val="Arial"/>
      <family val="2"/>
    </font>
    <font>
      <b/>
      <i/>
      <sz val="9"/>
      <name val="Arial"/>
      <family val="2"/>
    </font>
    <font>
      <b/>
      <sz val="11"/>
      <name val="Arial"/>
      <family val="2"/>
    </font>
    <font>
      <sz val="11"/>
      <name val="Arial"/>
      <family val="2"/>
    </font>
    <font>
      <i/>
      <sz val="11"/>
      <name val="Arial"/>
      <family val="2"/>
    </font>
    <font>
      <b/>
      <i/>
      <sz val="11"/>
      <color indexed="10"/>
      <name val="Arial"/>
      <family val="2"/>
    </font>
    <font>
      <i/>
      <sz val="11"/>
      <color indexed="10"/>
      <name val="Arial"/>
      <family val="2"/>
    </font>
    <font>
      <i/>
      <sz val="11"/>
      <color indexed="12"/>
      <name val="Arial"/>
      <family val="2"/>
    </font>
    <font>
      <b/>
      <i/>
      <sz val="11"/>
      <color indexed="12"/>
      <name val="Arial"/>
      <family val="2"/>
    </font>
    <font>
      <sz val="11"/>
      <color indexed="10"/>
      <name val="Arial"/>
      <family val="2"/>
    </font>
    <font>
      <b/>
      <sz val="11"/>
      <color indexed="10"/>
      <name val="Arial"/>
      <family val="2"/>
    </font>
    <font>
      <sz val="11"/>
      <name val="Arial Narrow"/>
      <family val="2"/>
    </font>
    <font>
      <sz val="11"/>
      <color indexed="12"/>
      <name val="Arial"/>
      <family val="2"/>
    </font>
    <font>
      <sz val="11"/>
      <color indexed="9"/>
      <name val="Arial"/>
      <family val="2"/>
    </font>
    <font>
      <b/>
      <i/>
      <sz val="11"/>
      <name val="Arial"/>
      <family val="2"/>
    </font>
    <font>
      <b/>
      <sz val="14"/>
      <color indexed="12"/>
      <name val="Arial"/>
      <family val="2"/>
    </font>
    <font>
      <sz val="14"/>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41"/>
        <bgColor indexed="64"/>
      </patternFill>
    </fill>
    <fill>
      <patternFill patternType="solid">
        <fgColor indexed="27"/>
        <bgColor indexed="64"/>
      </patternFill>
    </fill>
    <fill>
      <patternFill patternType="solid">
        <fgColor indexed="13"/>
        <bgColor indexed="64"/>
      </patternFill>
    </fill>
    <fill>
      <patternFill patternType="solid">
        <fgColor indexed="43"/>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style="thin"/>
      <top style="thin"/>
      <bottom style="thin"/>
    </border>
    <border>
      <left style="medium"/>
      <right style="thin"/>
      <top style="thin"/>
      <bottom style="medium"/>
    </border>
    <border>
      <left style="thin"/>
      <right style="thin"/>
      <top>
        <color indexed="63"/>
      </top>
      <bottom style="thin"/>
    </border>
    <border>
      <left style="thin"/>
      <right style="thin"/>
      <top style="thin"/>
      <bottom style="thin"/>
    </border>
    <border>
      <left style="thin"/>
      <right style="medium"/>
      <top style="thin"/>
      <bottom style="thin"/>
    </border>
    <border>
      <left style="thin"/>
      <right style="medium"/>
      <top>
        <color indexed="63"/>
      </top>
      <bottom style="thin"/>
    </border>
    <border>
      <left style="thin"/>
      <right>
        <color indexed="63"/>
      </right>
      <top style="thin"/>
      <bottom style="thin"/>
    </border>
    <border>
      <left style="medium"/>
      <right style="thin"/>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color indexed="63"/>
      </right>
      <top style="thin"/>
      <bottom style="thin"/>
    </border>
    <border>
      <left style="thin"/>
      <right style="thin"/>
      <top style="thin"/>
      <bottom style="medium"/>
    </border>
    <border>
      <left style="thin"/>
      <right style="medium"/>
      <top style="thin"/>
      <bottom style="medium"/>
    </border>
    <border>
      <left style="thin"/>
      <right>
        <color indexed="63"/>
      </right>
      <top style="thin"/>
      <bottom style="medium"/>
    </border>
    <border>
      <left style="thin"/>
      <right>
        <color indexed="63"/>
      </right>
      <top style="thin"/>
      <bottom>
        <color indexed="63"/>
      </bottom>
    </border>
    <border>
      <left style="thin"/>
      <right style="medium"/>
      <top style="thin"/>
      <bottom>
        <color indexed="63"/>
      </bottom>
    </border>
    <border>
      <left style="thin"/>
      <right style="thin"/>
      <top style="thin"/>
      <bottom>
        <color indexed="63"/>
      </bottom>
    </border>
    <border>
      <left>
        <color indexed="63"/>
      </left>
      <right style="medium"/>
      <top style="thin"/>
      <bottom style="medium"/>
    </border>
    <border>
      <left style="thin"/>
      <right style="thin"/>
      <top>
        <color indexed="63"/>
      </top>
      <bottom style="medium"/>
    </border>
    <border>
      <left>
        <color indexed="63"/>
      </left>
      <right style="medium"/>
      <top>
        <color indexed="63"/>
      </top>
      <bottom style="medium"/>
    </border>
    <border>
      <left style="thin"/>
      <right style="medium"/>
      <top style="medium"/>
      <bottom style="thin"/>
    </border>
    <border>
      <left style="medium"/>
      <right>
        <color indexed="63"/>
      </right>
      <top/>
      <bottom style="thin"/>
    </border>
    <border>
      <left>
        <color indexed="63"/>
      </left>
      <right style="thin"/>
      <top style="thin"/>
      <bottom style="thin"/>
    </border>
    <border>
      <left style="medium"/>
      <right>
        <color indexed="63"/>
      </right>
      <top/>
      <bottom style="medium"/>
    </border>
    <border>
      <left>
        <color indexed="63"/>
      </left>
      <right>
        <color indexed="63"/>
      </right>
      <top/>
      <bottom style="medium"/>
    </border>
    <border>
      <left>
        <color indexed="63"/>
      </left>
      <right style="thin"/>
      <top style="thin"/>
      <bottom style="medium"/>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color indexed="63"/>
      </top>
      <bottom style="thin"/>
    </border>
    <border>
      <left style="thin"/>
      <right>
        <color indexed="63"/>
      </right>
      <top>
        <color indexed="63"/>
      </top>
      <bottom style="thin"/>
    </border>
    <border>
      <left>
        <color indexed="63"/>
      </left>
      <right style="medium"/>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medium"/>
      <bottom style="medium"/>
    </border>
    <border>
      <left style="medium"/>
      <right>
        <color indexed="63"/>
      </right>
      <top style="thin"/>
      <bottom>
        <color indexed="63"/>
      </bottom>
    </border>
    <border>
      <left>
        <color indexed="63"/>
      </left>
      <right style="thin"/>
      <top style="thin"/>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style="medium"/>
      <bottom style="medium"/>
    </border>
    <border>
      <left style="medium"/>
      <right>
        <color indexed="63"/>
      </right>
      <top style="medium"/>
      <bottom style="medium"/>
    </border>
    <border>
      <left>
        <color indexed="63"/>
      </left>
      <right style="thin"/>
      <top style="medium"/>
      <bottom style="thin"/>
    </border>
    <border>
      <left style="medium"/>
      <right style="thin"/>
      <top style="medium"/>
      <bottom style="thin"/>
    </border>
    <border>
      <left style="thin"/>
      <right style="thin"/>
      <top style="medium"/>
      <bottom style="thin"/>
    </border>
    <border>
      <left style="medium"/>
      <right>
        <color indexed="63"/>
      </right>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0" borderId="2" applyNumberFormat="0" applyFill="0" applyAlignment="0" applyProtection="0"/>
    <xf numFmtId="0" fontId="0" fillId="27" borderId="3" applyNumberFormat="0" applyFont="0" applyAlignment="0" applyProtection="0"/>
    <xf numFmtId="0" fontId="60" fillId="28" borderId="1" applyNumberFormat="0" applyAlignment="0" applyProtection="0"/>
    <xf numFmtId="0" fontId="61" fillId="29"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2" fillId="30" borderId="0" applyNumberFormat="0" applyBorder="0" applyAlignment="0" applyProtection="0"/>
    <xf numFmtId="9" fontId="0" fillId="0" borderId="0" applyFont="0" applyFill="0" applyBorder="0" applyAlignment="0" applyProtection="0"/>
    <xf numFmtId="0" fontId="63" fillId="31" borderId="0" applyNumberFormat="0" applyBorder="0" applyAlignment="0" applyProtection="0"/>
    <xf numFmtId="0" fontId="64" fillId="26" borderId="4" applyNumberFormat="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0" fontId="71" fillId="32" borderId="9" applyNumberFormat="0" applyAlignment="0" applyProtection="0"/>
  </cellStyleXfs>
  <cellXfs count="227">
    <xf numFmtId="0" fontId="0" fillId="0" borderId="0" xfId="0" applyAlignment="1">
      <alignment/>
    </xf>
    <xf numFmtId="0" fontId="0" fillId="0" borderId="0" xfId="0" applyAlignment="1">
      <alignment vertical="center"/>
    </xf>
    <xf numFmtId="0" fontId="0" fillId="0" borderId="0" xfId="0" applyBorder="1" applyAlignment="1">
      <alignment vertical="center"/>
    </xf>
    <xf numFmtId="0" fontId="0" fillId="0" borderId="0" xfId="0" applyFont="1" applyAlignment="1">
      <alignment vertical="center"/>
    </xf>
    <xf numFmtId="0" fontId="0" fillId="0" borderId="10" xfId="0" applyBorder="1" applyAlignment="1">
      <alignment horizontal="right" vertical="center"/>
    </xf>
    <xf numFmtId="0" fontId="0" fillId="0" borderId="11" xfId="0" applyBorder="1" applyAlignment="1">
      <alignment horizontal="right" vertical="center"/>
    </xf>
    <xf numFmtId="0" fontId="0" fillId="0" borderId="0" xfId="0" applyFont="1" applyBorder="1" applyAlignment="1">
      <alignment vertical="center"/>
    </xf>
    <xf numFmtId="0" fontId="0" fillId="0" borderId="0" xfId="0" applyFont="1" applyBorder="1" applyAlignment="1">
      <alignment vertical="center" wrapText="1"/>
    </xf>
    <xf numFmtId="0" fontId="0" fillId="0" borderId="12" xfId="0" applyFont="1" applyBorder="1" applyAlignment="1" applyProtection="1">
      <alignment vertical="center" wrapText="1"/>
      <protection locked="0"/>
    </xf>
    <xf numFmtId="0" fontId="0" fillId="0" borderId="13" xfId="0" applyFont="1" applyBorder="1" applyAlignment="1" applyProtection="1">
      <alignment vertical="center" wrapText="1"/>
      <protection locked="0"/>
    </xf>
    <xf numFmtId="0" fontId="0" fillId="0" borderId="14" xfId="0" applyFont="1" applyBorder="1" applyAlignment="1" applyProtection="1">
      <alignment vertical="center"/>
      <protection locked="0"/>
    </xf>
    <xf numFmtId="0" fontId="0" fillId="0" borderId="15" xfId="0" applyFont="1" applyBorder="1" applyAlignment="1" applyProtection="1">
      <alignment vertical="center"/>
      <protection locked="0"/>
    </xf>
    <xf numFmtId="0" fontId="0" fillId="0" borderId="16" xfId="0" applyFont="1" applyBorder="1" applyAlignment="1" applyProtection="1">
      <alignment vertical="center" wrapText="1"/>
      <protection locked="0"/>
    </xf>
    <xf numFmtId="0" fontId="0" fillId="0" borderId="0" xfId="0" applyFont="1" applyBorder="1" applyAlignment="1">
      <alignment horizontal="center" vertical="center"/>
    </xf>
    <xf numFmtId="0" fontId="13" fillId="0" borderId="0" xfId="0" applyFont="1" applyFill="1" applyBorder="1" applyAlignment="1">
      <alignment vertical="center"/>
    </xf>
    <xf numFmtId="0" fontId="13" fillId="0" borderId="0" xfId="0" applyFont="1" applyBorder="1" applyAlignment="1">
      <alignment vertical="center"/>
    </xf>
    <xf numFmtId="0" fontId="14" fillId="0" borderId="0" xfId="0" applyFont="1" applyFill="1" applyBorder="1" applyAlignment="1">
      <alignment horizontal="left" vertical="center"/>
    </xf>
    <xf numFmtId="0" fontId="13" fillId="0" borderId="0" xfId="0" applyFont="1" applyFill="1" applyBorder="1" applyAlignment="1">
      <alignment horizontal="center" vertical="center"/>
    </xf>
    <xf numFmtId="0" fontId="15" fillId="0" borderId="0" xfId="0" applyFont="1" applyFill="1" applyBorder="1" applyAlignment="1">
      <alignment vertical="top" wrapText="1"/>
    </xf>
    <xf numFmtId="9" fontId="7" fillId="0" borderId="0" xfId="0" applyNumberFormat="1" applyFont="1" applyBorder="1" applyAlignment="1">
      <alignment vertical="center"/>
    </xf>
    <xf numFmtId="0" fontId="7" fillId="0" borderId="0" xfId="0" applyFont="1" applyBorder="1" applyAlignment="1">
      <alignment horizontal="left" vertical="center"/>
    </xf>
    <xf numFmtId="9" fontId="7" fillId="0" borderId="0" xfId="0" applyNumberFormat="1" applyFont="1" applyBorder="1" applyAlignment="1">
      <alignment horizontal="center" vertical="center"/>
    </xf>
    <xf numFmtId="9" fontId="8" fillId="0" borderId="0" xfId="0" applyNumberFormat="1" applyFont="1" applyBorder="1" applyAlignment="1">
      <alignment horizontal="center" vertical="center"/>
    </xf>
    <xf numFmtId="0" fontId="0" fillId="0" borderId="17" xfId="0" applyBorder="1" applyAlignment="1">
      <alignment horizontal="right" vertical="center"/>
    </xf>
    <xf numFmtId="0" fontId="3" fillId="0" borderId="18" xfId="0" applyFont="1" applyBorder="1" applyAlignment="1">
      <alignment horizontal="left" vertical="center"/>
    </xf>
    <xf numFmtId="0" fontId="3" fillId="0" borderId="19" xfId="0" applyFont="1" applyBorder="1" applyAlignment="1">
      <alignment horizontal="left" vertical="center"/>
    </xf>
    <xf numFmtId="0" fontId="13" fillId="0" borderId="0" xfId="0" applyFont="1" applyAlignment="1">
      <alignment/>
    </xf>
    <xf numFmtId="0" fontId="13" fillId="0" borderId="0" xfId="0" applyFont="1" applyBorder="1" applyAlignment="1">
      <alignment vertical="center"/>
    </xf>
    <xf numFmtId="0" fontId="13" fillId="0" borderId="0" xfId="0" applyFont="1" applyFill="1" applyBorder="1" applyAlignment="1" applyProtection="1">
      <alignment horizontal="center" vertical="center"/>
      <protection/>
    </xf>
    <xf numFmtId="0" fontId="14" fillId="0" borderId="0" xfId="0" applyFont="1" applyBorder="1" applyAlignment="1">
      <alignment vertical="center" wrapText="1"/>
    </xf>
    <xf numFmtId="0" fontId="17" fillId="0" borderId="0" xfId="0" applyFont="1" applyFill="1" applyBorder="1" applyAlignment="1">
      <alignment horizontal="center" vertical="center"/>
    </xf>
    <xf numFmtId="9" fontId="8" fillId="0" borderId="0" xfId="0" applyNumberFormat="1" applyFont="1" applyBorder="1" applyAlignment="1">
      <alignment horizontal="right" vertical="center"/>
    </xf>
    <xf numFmtId="9" fontId="7" fillId="0" borderId="0" xfId="0" applyNumberFormat="1" applyFont="1" applyBorder="1" applyAlignment="1">
      <alignment horizontal="right" vertical="center"/>
    </xf>
    <xf numFmtId="0" fontId="0" fillId="0" borderId="0" xfId="0" applyFont="1" applyAlignment="1">
      <alignment/>
    </xf>
    <xf numFmtId="9" fontId="18" fillId="0" borderId="0" xfId="0" applyNumberFormat="1" applyFont="1" applyBorder="1" applyAlignment="1">
      <alignment horizontal="center" vertical="center"/>
    </xf>
    <xf numFmtId="2" fontId="18" fillId="0" borderId="0" xfId="0" applyNumberFormat="1" applyFont="1" applyBorder="1" applyAlignment="1">
      <alignment horizontal="center" vertical="center"/>
    </xf>
    <xf numFmtId="0" fontId="18" fillId="0" borderId="0" xfId="0" applyFont="1" applyBorder="1" applyAlignment="1">
      <alignment horizontal="center" vertical="center"/>
    </xf>
    <xf numFmtId="10" fontId="18" fillId="0" borderId="0" xfId="0" applyNumberFormat="1" applyFont="1" applyBorder="1" applyAlignment="1">
      <alignment horizontal="center" vertical="center"/>
    </xf>
    <xf numFmtId="0" fontId="18" fillId="0" borderId="0" xfId="0" applyFont="1" applyAlignment="1">
      <alignment horizontal="center" vertical="center"/>
    </xf>
    <xf numFmtId="0" fontId="19" fillId="0" borderId="0" xfId="0" applyFont="1" applyBorder="1" applyAlignment="1">
      <alignment horizontal="center" vertical="center"/>
    </xf>
    <xf numFmtId="2" fontId="20" fillId="0" borderId="0" xfId="0" applyNumberFormat="1" applyFont="1" applyBorder="1" applyAlignment="1">
      <alignment horizontal="center" vertical="center"/>
    </xf>
    <xf numFmtId="9" fontId="20" fillId="0" borderId="0" xfId="0" applyNumberFormat="1" applyFont="1" applyBorder="1" applyAlignment="1">
      <alignment horizontal="center" vertical="center"/>
    </xf>
    <xf numFmtId="0" fontId="18" fillId="0" borderId="0" xfId="0" applyFont="1" applyBorder="1" applyAlignment="1">
      <alignment horizontal="center" vertical="center"/>
    </xf>
    <xf numFmtId="10" fontId="18" fillId="0" borderId="0" xfId="0" applyNumberFormat="1" applyFont="1" applyAlignment="1">
      <alignment horizontal="center" vertical="center"/>
    </xf>
    <xf numFmtId="0" fontId="0" fillId="0" borderId="16" xfId="0" applyFont="1" applyBorder="1" applyAlignment="1" applyProtection="1">
      <alignment vertical="center"/>
      <protection locked="0"/>
    </xf>
    <xf numFmtId="0" fontId="0" fillId="0" borderId="20" xfId="0" applyFont="1" applyBorder="1" applyAlignment="1" applyProtection="1">
      <alignment vertical="center"/>
      <protection locked="0"/>
    </xf>
    <xf numFmtId="0" fontId="4" fillId="0" borderId="13" xfId="0" applyFont="1" applyBorder="1" applyAlignment="1" applyProtection="1">
      <alignment horizontal="right" vertical="center" wrapText="1"/>
      <protection locked="0"/>
    </xf>
    <xf numFmtId="0" fontId="4" fillId="0" borderId="16" xfId="0" applyFont="1" applyFill="1" applyBorder="1" applyAlignment="1" applyProtection="1">
      <alignment horizontal="right" vertical="center" wrapText="1"/>
      <protection locked="0"/>
    </xf>
    <xf numFmtId="0" fontId="4" fillId="0" borderId="10" xfId="0" applyFont="1" applyBorder="1" applyAlignment="1">
      <alignment horizontal="left" vertical="center" wrapText="1"/>
    </xf>
    <xf numFmtId="0" fontId="3" fillId="0" borderId="14" xfId="0" applyFont="1" applyFill="1" applyBorder="1" applyAlignment="1">
      <alignment horizontal="center" vertical="center" wrapText="1"/>
    </xf>
    <xf numFmtId="0" fontId="4" fillId="0" borderId="11" xfId="0" applyFont="1" applyBorder="1" applyAlignment="1">
      <alignment horizontal="left" vertical="center" wrapText="1"/>
    </xf>
    <xf numFmtId="0" fontId="4" fillId="0" borderId="21" xfId="0" applyFont="1" applyBorder="1" applyAlignment="1" applyProtection="1">
      <alignment horizontal="right" vertical="center" wrapText="1"/>
      <protection locked="0"/>
    </xf>
    <xf numFmtId="0" fontId="4" fillId="33" borderId="21" xfId="0" applyFont="1" applyFill="1" applyBorder="1" applyAlignment="1" applyProtection="1">
      <alignment horizontal="right" vertical="center" wrapText="1"/>
      <protection/>
    </xf>
    <xf numFmtId="0" fontId="3" fillId="33" borderId="22" xfId="0" applyFont="1" applyFill="1" applyBorder="1" applyAlignment="1" applyProtection="1">
      <alignment horizontal="center" vertical="center" wrapText="1"/>
      <protection/>
    </xf>
    <xf numFmtId="0" fontId="3" fillId="0" borderId="16"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4" fillId="0" borderId="13" xfId="0" applyFont="1" applyFill="1" applyBorder="1" applyAlignment="1">
      <alignment horizontal="left" vertical="center" wrapText="1"/>
    </xf>
    <xf numFmtId="0" fontId="0" fillId="0" borderId="24" xfId="0" applyFont="1" applyBorder="1" applyAlignment="1" applyProtection="1">
      <alignment vertical="center" wrapText="1"/>
      <protection locked="0"/>
    </xf>
    <xf numFmtId="0" fontId="0" fillId="0" borderId="25" xfId="0" applyFont="1" applyBorder="1" applyAlignment="1" applyProtection="1">
      <alignment vertical="center"/>
      <protection locked="0"/>
    </xf>
    <xf numFmtId="0" fontId="21" fillId="0" borderId="0" xfId="0" applyFont="1" applyBorder="1" applyAlignment="1">
      <alignment horizontal="center" vertical="center"/>
    </xf>
    <xf numFmtId="0" fontId="18" fillId="0" borderId="0" xfId="0" applyFont="1" applyBorder="1" applyAlignment="1">
      <alignment vertical="center"/>
    </xf>
    <xf numFmtId="10" fontId="18" fillId="0" borderId="0" xfId="0" applyNumberFormat="1" applyFont="1" applyBorder="1" applyAlignment="1">
      <alignment vertical="center"/>
    </xf>
    <xf numFmtId="0" fontId="14" fillId="0" borderId="0" xfId="0" applyFont="1" applyFill="1" applyBorder="1" applyAlignment="1">
      <alignment horizontal="center" vertical="center"/>
    </xf>
    <xf numFmtId="0" fontId="24" fillId="0" borderId="26" xfId="0" applyFont="1" applyFill="1" applyBorder="1" applyAlignment="1" applyProtection="1">
      <alignment horizontal="center" vertical="center"/>
      <protection locked="0"/>
    </xf>
    <xf numFmtId="0" fontId="23" fillId="0" borderId="26" xfId="0" applyFont="1" applyFill="1" applyBorder="1" applyAlignment="1" applyProtection="1">
      <alignment horizontal="center" vertical="center"/>
      <protection locked="0"/>
    </xf>
    <xf numFmtId="0" fontId="23" fillId="0" borderId="25" xfId="0" applyFont="1" applyFill="1" applyBorder="1" applyAlignment="1" applyProtection="1">
      <alignment horizontal="center" vertical="center"/>
      <protection locked="0"/>
    </xf>
    <xf numFmtId="0" fontId="24" fillId="34" borderId="26" xfId="0" applyFont="1" applyFill="1" applyBorder="1" applyAlignment="1" applyProtection="1">
      <alignment horizontal="center" vertical="center"/>
      <protection locked="0"/>
    </xf>
    <xf numFmtId="0" fontId="23" fillId="34" borderId="26" xfId="0" applyFont="1" applyFill="1" applyBorder="1" applyAlignment="1" applyProtection="1">
      <alignment horizontal="center" vertical="center"/>
      <protection locked="0"/>
    </xf>
    <xf numFmtId="0" fontId="23" fillId="34" borderId="25" xfId="0" applyFont="1" applyFill="1" applyBorder="1" applyAlignment="1" applyProtection="1">
      <alignment horizontal="center" vertical="center"/>
      <protection locked="0"/>
    </xf>
    <xf numFmtId="0" fontId="24" fillId="0" borderId="13" xfId="0" applyFont="1" applyFill="1" applyBorder="1" applyAlignment="1" applyProtection="1">
      <alignment horizontal="center" vertical="center"/>
      <protection locked="0"/>
    </xf>
    <xf numFmtId="0" fontId="23" fillId="0" borderId="12" xfId="0" applyFont="1" applyFill="1" applyBorder="1" applyAlignment="1" applyProtection="1">
      <alignment horizontal="center" vertical="center"/>
      <protection locked="0"/>
    </xf>
    <xf numFmtId="0" fontId="23" fillId="0" borderId="19" xfId="0" applyFont="1" applyFill="1" applyBorder="1" applyAlignment="1" applyProtection="1">
      <alignment horizontal="center" vertical="center"/>
      <protection locked="0"/>
    </xf>
    <xf numFmtId="0" fontId="24" fillId="34" borderId="12" xfId="0" applyFont="1" applyFill="1" applyBorder="1" applyAlignment="1" applyProtection="1">
      <alignment horizontal="center" vertical="center"/>
      <protection locked="0"/>
    </xf>
    <xf numFmtId="0" fontId="23" fillId="34" borderId="12" xfId="0" applyFont="1" applyFill="1" applyBorder="1" applyAlignment="1" applyProtection="1">
      <alignment horizontal="center" vertical="center"/>
      <protection locked="0"/>
    </xf>
    <xf numFmtId="0" fontId="23" fillId="34" borderId="19" xfId="0" applyFont="1" applyFill="1" applyBorder="1" applyAlignment="1" applyProtection="1">
      <alignment horizontal="center" vertical="center"/>
      <protection locked="0"/>
    </xf>
    <xf numFmtId="0" fontId="24" fillId="0" borderId="21" xfId="0" applyFont="1" applyFill="1" applyBorder="1" applyAlignment="1" applyProtection="1">
      <alignment horizontal="center" vertical="center"/>
      <protection locked="0"/>
    </xf>
    <xf numFmtId="0" fontId="23" fillId="0" borderId="21" xfId="0" applyFont="1" applyFill="1" applyBorder="1" applyAlignment="1" applyProtection="1">
      <alignment horizontal="center" vertical="center"/>
      <protection locked="0"/>
    </xf>
    <xf numFmtId="0" fontId="23" fillId="0" borderId="27" xfId="0" applyFont="1" applyFill="1" applyBorder="1" applyAlignment="1" applyProtection="1">
      <alignment horizontal="center" vertical="center"/>
      <protection locked="0"/>
    </xf>
    <xf numFmtId="0" fontId="23" fillId="34" borderId="12" xfId="0" applyFont="1" applyFill="1" applyBorder="1" applyAlignment="1" applyProtection="1">
      <alignment horizontal="center" vertical="center" wrapText="1"/>
      <protection locked="0"/>
    </xf>
    <xf numFmtId="0" fontId="23" fillId="34" borderId="19" xfId="0" applyFont="1" applyFill="1" applyBorder="1" applyAlignment="1" applyProtection="1">
      <alignment horizontal="center" vertical="center" wrapText="1"/>
      <protection locked="0"/>
    </xf>
    <xf numFmtId="0" fontId="23" fillId="0" borderId="28" xfId="0" applyFont="1" applyFill="1" applyBorder="1" applyAlignment="1" applyProtection="1">
      <alignment horizontal="center" vertical="center" wrapText="1"/>
      <protection locked="0"/>
    </xf>
    <xf numFmtId="0" fontId="23" fillId="0" borderId="29" xfId="0" applyFont="1" applyFill="1" applyBorder="1" applyAlignment="1" applyProtection="1">
      <alignment horizontal="center" vertical="center" wrapText="1"/>
      <protection locked="0"/>
    </xf>
    <xf numFmtId="0" fontId="24" fillId="34" borderId="21" xfId="0" applyFont="1" applyFill="1" applyBorder="1" applyAlignment="1" applyProtection="1">
      <alignment horizontal="center" vertical="center"/>
      <protection locked="0"/>
    </xf>
    <xf numFmtId="0" fontId="23" fillId="34" borderId="28" xfId="0" applyFont="1" applyFill="1" applyBorder="1" applyAlignment="1" applyProtection="1">
      <alignment horizontal="center" vertical="center" wrapText="1"/>
      <protection locked="0"/>
    </xf>
    <xf numFmtId="0" fontId="23" fillId="34" borderId="29" xfId="0" applyFont="1" applyFill="1" applyBorder="1" applyAlignment="1" applyProtection="1">
      <alignment horizontal="center" vertical="center" wrapText="1"/>
      <protection locked="0"/>
    </xf>
    <xf numFmtId="0" fontId="23" fillId="0" borderId="0" xfId="0" applyFont="1" applyBorder="1" applyAlignment="1">
      <alignment horizontal="center" vertical="center"/>
    </xf>
    <xf numFmtId="0" fontId="23" fillId="0" borderId="0" xfId="0" applyFont="1" applyBorder="1" applyAlignment="1">
      <alignment vertical="center" wrapText="1"/>
    </xf>
    <xf numFmtId="0" fontId="24" fillId="0" borderId="0" xfId="0" applyFont="1" applyBorder="1" applyAlignment="1">
      <alignment horizontal="right" vertical="center" wrapText="1"/>
    </xf>
    <xf numFmtId="0" fontId="23" fillId="0" borderId="0" xfId="0" applyFont="1" applyBorder="1" applyAlignment="1">
      <alignment horizontal="right" vertical="center" wrapText="1"/>
    </xf>
    <xf numFmtId="0" fontId="31" fillId="0" borderId="0" xfId="0" applyFont="1" applyBorder="1" applyAlignment="1" applyProtection="1">
      <alignment horizontal="center" vertical="top" wrapText="1"/>
      <protection locked="0"/>
    </xf>
    <xf numFmtId="0" fontId="31" fillId="0" borderId="0" xfId="0" applyFont="1" applyBorder="1" applyAlignment="1" applyProtection="1">
      <alignment vertical="top" wrapText="1"/>
      <protection locked="0"/>
    </xf>
    <xf numFmtId="0" fontId="22" fillId="0" borderId="30" xfId="0" applyFont="1" applyBorder="1" applyAlignment="1">
      <alignment horizontal="center" vertical="center" wrapText="1"/>
    </xf>
    <xf numFmtId="0" fontId="22" fillId="0" borderId="0" xfId="0" applyFont="1" applyBorder="1" applyAlignment="1">
      <alignment horizontal="center" vertical="center"/>
    </xf>
    <xf numFmtId="0" fontId="23" fillId="0" borderId="14" xfId="0" applyFont="1" applyBorder="1" applyAlignment="1" applyProtection="1">
      <alignment horizontal="center" vertical="center" wrapText="1"/>
      <protection locked="0"/>
    </xf>
    <xf numFmtId="0" fontId="23" fillId="0" borderId="0" xfId="0" applyFont="1" applyBorder="1" applyAlignment="1" applyProtection="1">
      <alignment horizontal="center" vertical="center"/>
      <protection locked="0"/>
    </xf>
    <xf numFmtId="0" fontId="23" fillId="0" borderId="22" xfId="0" applyFont="1" applyBorder="1" applyAlignment="1" applyProtection="1">
      <alignment horizontal="center" vertical="center" wrapText="1"/>
      <protection locked="0"/>
    </xf>
    <xf numFmtId="0" fontId="23" fillId="0" borderId="31" xfId="0" applyFont="1" applyBorder="1" applyAlignment="1">
      <alignment horizontal="center" vertical="center" wrapText="1"/>
    </xf>
    <xf numFmtId="0" fontId="23" fillId="0" borderId="18" xfId="0" applyFont="1" applyBorder="1" applyAlignment="1">
      <alignment horizontal="left" vertical="center" wrapText="1"/>
    </xf>
    <xf numFmtId="0" fontId="23" fillId="0" borderId="32" xfId="0" applyFont="1" applyFill="1" applyBorder="1" applyAlignment="1">
      <alignment vertical="center" wrapText="1"/>
    </xf>
    <xf numFmtId="0" fontId="23" fillId="0" borderId="33" xfId="0" applyFont="1" applyBorder="1" applyAlignment="1">
      <alignment horizontal="center" vertical="center" wrapText="1"/>
    </xf>
    <xf numFmtId="0" fontId="23" fillId="0" borderId="34" xfId="0" applyFont="1" applyBorder="1" applyAlignment="1">
      <alignment horizontal="left" vertical="center" wrapText="1"/>
    </xf>
    <xf numFmtId="0" fontId="23" fillId="35" borderId="35" xfId="0" applyFont="1" applyFill="1" applyBorder="1" applyAlignment="1">
      <alignment vertical="center" wrapText="1"/>
    </xf>
    <xf numFmtId="0" fontId="23" fillId="0" borderId="36" xfId="0" applyFont="1" applyBorder="1" applyAlignment="1">
      <alignment horizontal="center" vertical="center" wrapText="1"/>
    </xf>
    <xf numFmtId="0" fontId="23" fillId="0" borderId="20" xfId="0" applyFont="1" applyBorder="1" applyAlignment="1">
      <alignment horizontal="left" vertical="center" wrapText="1"/>
    </xf>
    <xf numFmtId="0" fontId="23" fillId="0" borderId="35" xfId="0" applyFont="1" applyFill="1" applyBorder="1" applyAlignment="1">
      <alignment vertical="center" wrapText="1"/>
    </xf>
    <xf numFmtId="0" fontId="23" fillId="0" borderId="37" xfId="0" applyFont="1" applyBorder="1" applyAlignment="1">
      <alignment horizontal="center" vertical="center" wrapText="1"/>
    </xf>
    <xf numFmtId="0" fontId="23" fillId="0" borderId="38" xfId="0" applyFont="1" applyBorder="1" applyAlignment="1">
      <alignment horizontal="left" vertical="center" wrapText="1"/>
    </xf>
    <xf numFmtId="0" fontId="23" fillId="34" borderId="35" xfId="0" applyFont="1" applyFill="1" applyBorder="1" applyAlignment="1">
      <alignment vertical="center" wrapText="1"/>
    </xf>
    <xf numFmtId="0" fontId="0" fillId="0" borderId="38" xfId="0" applyFont="1" applyBorder="1" applyAlignment="1">
      <alignment horizontal="left" vertical="center" wrapText="1"/>
    </xf>
    <xf numFmtId="0" fontId="0" fillId="0" borderId="35" xfId="0" applyFont="1" applyFill="1" applyBorder="1" applyAlignment="1">
      <alignment vertical="center" wrapText="1"/>
    </xf>
    <xf numFmtId="0" fontId="23" fillId="35" borderId="39" xfId="0" applyFont="1" applyFill="1" applyBorder="1" applyAlignment="1">
      <alignment vertical="center" wrapText="1"/>
    </xf>
    <xf numFmtId="0" fontId="23" fillId="34" borderId="15" xfId="0" applyFont="1" applyFill="1" applyBorder="1" applyAlignment="1" applyProtection="1">
      <alignment horizontal="center" vertical="center"/>
      <protection locked="0"/>
    </xf>
    <xf numFmtId="0" fontId="23" fillId="0" borderId="0" xfId="0" applyFont="1" applyBorder="1" applyAlignment="1">
      <alignment vertical="center"/>
    </xf>
    <xf numFmtId="0" fontId="29" fillId="0" borderId="0" xfId="0" applyFont="1" applyFill="1" applyBorder="1" applyAlignment="1">
      <alignment vertical="center"/>
    </xf>
    <xf numFmtId="9" fontId="32" fillId="0" borderId="0" xfId="0" applyNumberFormat="1" applyFont="1" applyBorder="1" applyAlignment="1">
      <alignment vertical="center"/>
    </xf>
    <xf numFmtId="9" fontId="33" fillId="0" borderId="0" xfId="0" applyNumberFormat="1" applyFont="1" applyBorder="1" applyAlignment="1">
      <alignment horizontal="center" vertical="center"/>
    </xf>
    <xf numFmtId="2" fontId="33" fillId="0" borderId="0" xfId="0" applyNumberFormat="1" applyFont="1" applyBorder="1" applyAlignment="1">
      <alignment horizontal="center" vertical="center"/>
    </xf>
    <xf numFmtId="0" fontId="33" fillId="0" borderId="0" xfId="0" applyFont="1" applyBorder="1" applyAlignment="1">
      <alignment horizontal="center" vertical="center"/>
    </xf>
    <xf numFmtId="10" fontId="33" fillId="0" borderId="0" xfId="0" applyNumberFormat="1" applyFont="1" applyBorder="1" applyAlignment="1">
      <alignment horizontal="center" vertical="center"/>
    </xf>
    <xf numFmtId="0" fontId="33" fillId="0" borderId="0" xfId="0" applyFont="1" applyAlignment="1">
      <alignment horizontal="center" vertical="center"/>
    </xf>
    <xf numFmtId="0" fontId="33" fillId="0" borderId="0" xfId="0" applyFont="1" applyBorder="1" applyAlignment="1">
      <alignment vertical="center"/>
    </xf>
    <xf numFmtId="10" fontId="33" fillId="0" borderId="0" xfId="0" applyNumberFormat="1" applyFont="1" applyBorder="1" applyAlignment="1">
      <alignment vertical="center"/>
    </xf>
    <xf numFmtId="0" fontId="23" fillId="0" borderId="0" xfId="0" applyFont="1" applyAlignment="1">
      <alignment/>
    </xf>
    <xf numFmtId="0" fontId="29" fillId="0" borderId="0" xfId="0" applyFont="1" applyAlignment="1">
      <alignment/>
    </xf>
    <xf numFmtId="0" fontId="29" fillId="0" borderId="0" xfId="0" applyFont="1" applyBorder="1" applyAlignment="1">
      <alignment vertical="center"/>
    </xf>
    <xf numFmtId="0" fontId="34" fillId="0" borderId="0" xfId="0" applyFont="1" applyBorder="1" applyAlignment="1">
      <alignment horizontal="center" vertical="center" wrapText="1"/>
    </xf>
    <xf numFmtId="0" fontId="23" fillId="0" borderId="26" xfId="0" applyFont="1" applyBorder="1" applyAlignment="1">
      <alignment horizontal="center" vertical="center"/>
    </xf>
    <xf numFmtId="0" fontId="30" fillId="0" borderId="0" xfId="0" applyFont="1" applyFill="1" applyBorder="1" applyAlignment="1">
      <alignment horizontal="left" vertical="center"/>
    </xf>
    <xf numFmtId="0" fontId="35" fillId="0" borderId="0" xfId="0" applyFont="1" applyBorder="1" applyAlignment="1">
      <alignment horizontal="left" vertical="center"/>
    </xf>
    <xf numFmtId="0" fontId="36" fillId="0" borderId="0" xfId="0" applyFont="1" applyBorder="1" applyAlignment="1">
      <alignment vertical="center"/>
    </xf>
    <xf numFmtId="0" fontId="35" fillId="0" borderId="0" xfId="0" applyFont="1" applyBorder="1" applyAlignment="1">
      <alignment horizontal="center" vertical="center" wrapText="1"/>
    </xf>
    <xf numFmtId="0" fontId="0" fillId="0" borderId="32" xfId="0" applyFont="1" applyFill="1" applyBorder="1" applyAlignment="1">
      <alignment vertical="center" wrapText="1"/>
    </xf>
    <xf numFmtId="0" fontId="0" fillId="34" borderId="32" xfId="0" applyFont="1" applyFill="1" applyBorder="1" applyAlignment="1">
      <alignment vertical="center" wrapText="1"/>
    </xf>
    <xf numFmtId="0" fontId="9" fillId="0" borderId="37" xfId="0" applyFont="1" applyBorder="1" applyAlignment="1">
      <alignment horizontal="center" vertical="center" wrapText="1"/>
    </xf>
    <xf numFmtId="0" fontId="10" fillId="0" borderId="38" xfId="0" applyFont="1" applyBorder="1" applyAlignment="1">
      <alignment horizontal="center" vertical="center" wrapText="1"/>
    </xf>
    <xf numFmtId="0" fontId="10" fillId="0" borderId="27" xfId="0" applyFont="1" applyBorder="1" applyAlignment="1">
      <alignment horizontal="center" vertical="center" wrapText="1"/>
    </xf>
    <xf numFmtId="0" fontId="3" fillId="0" borderId="40" xfId="0" applyFont="1" applyBorder="1" applyAlignment="1">
      <alignment horizontal="left" vertical="center"/>
    </xf>
    <xf numFmtId="0" fontId="3" fillId="0" borderId="18" xfId="0" applyFont="1" applyBorder="1" applyAlignment="1">
      <alignment horizontal="left" vertical="center"/>
    </xf>
    <xf numFmtId="0" fontId="3" fillId="0" borderId="19" xfId="0" applyFont="1" applyBorder="1" applyAlignment="1">
      <alignment horizontal="left" vertical="center"/>
    </xf>
    <xf numFmtId="0" fontId="3" fillId="0" borderId="16" xfId="0" applyFont="1" applyBorder="1" applyAlignment="1">
      <alignment horizontal="left" vertical="center" wrapText="1"/>
    </xf>
    <xf numFmtId="0" fontId="3" fillId="0" borderId="20" xfId="0" applyFont="1" applyBorder="1" applyAlignment="1">
      <alignment horizontal="left" vertical="center" wrapText="1"/>
    </xf>
    <xf numFmtId="0" fontId="3" fillId="0" borderId="41" xfId="0" applyFont="1" applyBorder="1" applyAlignment="1">
      <alignment horizontal="left" vertical="center" wrapText="1"/>
    </xf>
    <xf numFmtId="0" fontId="7" fillId="0" borderId="16" xfId="0" applyFont="1" applyBorder="1" applyAlignment="1" applyProtection="1">
      <alignment horizontal="center" vertical="center"/>
      <protection locked="0"/>
    </xf>
    <xf numFmtId="0" fontId="7" fillId="0" borderId="20" xfId="0" applyFont="1" applyBorder="1" applyAlignment="1" applyProtection="1">
      <alignment horizontal="center" vertical="center"/>
      <protection locked="0"/>
    </xf>
    <xf numFmtId="0" fontId="7" fillId="0" borderId="41" xfId="0" applyFont="1" applyBorder="1" applyAlignment="1" applyProtection="1">
      <alignment horizontal="center" vertical="center"/>
      <protection locked="0"/>
    </xf>
    <xf numFmtId="0" fontId="8" fillId="0" borderId="16" xfId="0" applyFont="1" applyBorder="1" applyAlignment="1" applyProtection="1">
      <alignment horizontal="center" vertical="center"/>
      <protection locked="0"/>
    </xf>
    <xf numFmtId="0" fontId="8" fillId="0" borderId="20" xfId="0" applyFont="1" applyBorder="1" applyAlignment="1" applyProtection="1">
      <alignment horizontal="center" vertical="center"/>
      <protection locked="0"/>
    </xf>
    <xf numFmtId="0" fontId="8" fillId="0" borderId="41" xfId="0" applyFont="1" applyBorder="1" applyAlignment="1" applyProtection="1">
      <alignment horizontal="center" vertical="center"/>
      <protection locked="0"/>
    </xf>
    <xf numFmtId="15" fontId="7" fillId="0" borderId="16" xfId="0" applyNumberFormat="1" applyFont="1" applyBorder="1" applyAlignment="1" applyProtection="1">
      <alignment horizontal="center" vertical="center"/>
      <protection locked="0"/>
    </xf>
    <xf numFmtId="0" fontId="1" fillId="36" borderId="42" xfId="0" applyFont="1" applyFill="1" applyBorder="1" applyAlignment="1">
      <alignment horizontal="center" vertical="center" wrapText="1"/>
    </xf>
    <xf numFmtId="0" fontId="1" fillId="36" borderId="43" xfId="0" applyFont="1" applyFill="1" applyBorder="1" applyAlignment="1">
      <alignment horizontal="center" vertical="center" wrapText="1"/>
    </xf>
    <xf numFmtId="0" fontId="1" fillId="36" borderId="44" xfId="0" applyFont="1" applyFill="1" applyBorder="1" applyAlignment="1">
      <alignment horizontal="center" vertical="center" wrapText="1"/>
    </xf>
    <xf numFmtId="0" fontId="0" fillId="0" borderId="36" xfId="0" applyFont="1" applyBorder="1" applyAlignment="1">
      <alignment horizontal="left" vertical="center" wrapText="1"/>
    </xf>
    <xf numFmtId="0" fontId="0" fillId="0" borderId="32" xfId="0" applyFont="1" applyBorder="1" applyAlignment="1">
      <alignment horizontal="left" vertical="center" wrapText="1"/>
    </xf>
    <xf numFmtId="0" fontId="3" fillId="36" borderId="42" xfId="0" applyFont="1" applyFill="1" applyBorder="1" applyAlignment="1">
      <alignment horizontal="center" vertical="center"/>
    </xf>
    <xf numFmtId="0" fontId="3" fillId="36" borderId="43" xfId="0" applyFont="1" applyFill="1" applyBorder="1" applyAlignment="1">
      <alignment horizontal="center" vertical="center"/>
    </xf>
    <xf numFmtId="0" fontId="3" fillId="36" borderId="44" xfId="0" applyFont="1" applyFill="1" applyBorder="1" applyAlignment="1">
      <alignment horizontal="center" vertical="center"/>
    </xf>
    <xf numFmtId="0" fontId="3" fillId="36" borderId="31" xfId="0" applyFont="1" applyFill="1" applyBorder="1" applyAlignment="1">
      <alignment horizontal="center" vertical="center"/>
    </xf>
    <xf numFmtId="0" fontId="3" fillId="36" borderId="18" xfId="0" applyFont="1" applyFill="1" applyBorder="1" applyAlignment="1">
      <alignment horizontal="center" vertical="center"/>
    </xf>
    <xf numFmtId="0" fontId="3" fillId="36" borderId="19" xfId="0" applyFont="1" applyFill="1" applyBorder="1" applyAlignment="1">
      <alignment horizontal="center" vertical="center"/>
    </xf>
    <xf numFmtId="0" fontId="0" fillId="0" borderId="33" xfId="0" applyBorder="1" applyAlignment="1" applyProtection="1">
      <alignment horizontal="center" vertical="center"/>
      <protection locked="0"/>
    </xf>
    <xf numFmtId="0" fontId="0" fillId="0" borderId="34" xfId="0" applyBorder="1" applyAlignment="1" applyProtection="1">
      <alignment horizontal="center" vertical="center"/>
      <protection locked="0"/>
    </xf>
    <xf numFmtId="0" fontId="0" fillId="0" borderId="29" xfId="0" applyBorder="1" applyAlignment="1" applyProtection="1">
      <alignment horizontal="center" vertical="center"/>
      <protection locked="0"/>
    </xf>
    <xf numFmtId="0" fontId="7" fillId="0" borderId="23" xfId="0" applyFont="1" applyBorder="1" applyAlignment="1" applyProtection="1">
      <alignment horizontal="center" vertical="center"/>
      <protection locked="0"/>
    </xf>
    <xf numFmtId="0" fontId="7" fillId="0" borderId="38" xfId="0" applyFont="1" applyBorder="1" applyAlignment="1" applyProtection="1">
      <alignment horizontal="center" vertical="center"/>
      <protection locked="0"/>
    </xf>
    <xf numFmtId="0" fontId="7" fillId="0" borderId="27" xfId="0" applyFont="1" applyBorder="1" applyAlignment="1" applyProtection="1">
      <alignment horizontal="center" vertical="center"/>
      <protection locked="0"/>
    </xf>
    <xf numFmtId="0" fontId="0" fillId="0" borderId="45" xfId="0" applyBorder="1" applyAlignment="1">
      <alignment horizontal="center" vertical="center"/>
    </xf>
    <xf numFmtId="0" fontId="3" fillId="0" borderId="16" xfId="0" applyFont="1" applyBorder="1" applyAlignment="1" applyProtection="1">
      <alignment horizontal="left" vertical="center"/>
      <protection/>
    </xf>
    <xf numFmtId="0" fontId="3" fillId="0" borderId="20" xfId="0" applyFont="1" applyBorder="1" applyAlignment="1" applyProtection="1">
      <alignment horizontal="left" vertical="center"/>
      <protection/>
    </xf>
    <xf numFmtId="0" fontId="3" fillId="0" borderId="41" xfId="0" applyFont="1" applyBorder="1" applyAlignment="1" applyProtection="1">
      <alignment horizontal="left" vertical="center"/>
      <protection/>
    </xf>
    <xf numFmtId="0" fontId="9" fillId="0" borderId="31" xfId="0" applyFont="1" applyBorder="1" applyAlignment="1">
      <alignment horizontal="center" vertical="center"/>
    </xf>
    <xf numFmtId="0" fontId="9" fillId="0" borderId="18" xfId="0" applyFont="1" applyBorder="1" applyAlignment="1">
      <alignment horizontal="center" vertical="center"/>
    </xf>
    <xf numFmtId="0" fontId="9" fillId="0" borderId="19" xfId="0" applyFont="1" applyBorder="1" applyAlignment="1">
      <alignment horizontal="center" vertical="center"/>
    </xf>
    <xf numFmtId="0" fontId="0" fillId="0" borderId="20" xfId="0" applyFont="1" applyBorder="1" applyAlignment="1">
      <alignment horizontal="left" vertical="center" wrapText="1"/>
    </xf>
    <xf numFmtId="0" fontId="0" fillId="0" borderId="46" xfId="0" applyFont="1" applyBorder="1" applyAlignment="1">
      <alignment horizontal="right" vertical="center" wrapText="1"/>
    </xf>
    <xf numFmtId="0" fontId="0" fillId="0" borderId="47" xfId="0" applyFont="1" applyBorder="1" applyAlignment="1">
      <alignment horizontal="right" vertical="center" wrapText="1"/>
    </xf>
    <xf numFmtId="0" fontId="0" fillId="0" borderId="36" xfId="0" applyFont="1" applyBorder="1" applyAlignment="1">
      <alignment horizontal="right" vertical="center" wrapText="1"/>
    </xf>
    <xf numFmtId="0" fontId="0" fillId="0" borderId="32" xfId="0" applyFont="1" applyBorder="1" applyAlignment="1">
      <alignment horizontal="right" vertical="center" wrapText="1"/>
    </xf>
    <xf numFmtId="0" fontId="0" fillId="0" borderId="26" xfId="0" applyFont="1" applyBorder="1" applyAlignment="1">
      <alignment horizontal="right" vertical="center" wrapText="1"/>
    </xf>
    <xf numFmtId="0" fontId="0" fillId="0" borderId="16" xfId="0" applyFont="1" applyBorder="1" applyAlignment="1">
      <alignment horizontal="right" vertical="center" wrapText="1"/>
    </xf>
    <xf numFmtId="0" fontId="22" fillId="0" borderId="0" xfId="0" applyFont="1" applyBorder="1" applyAlignment="1">
      <alignment horizontal="center" vertical="center"/>
    </xf>
    <xf numFmtId="0" fontId="22" fillId="36" borderId="42" xfId="0" applyFont="1" applyFill="1" applyBorder="1" applyAlignment="1">
      <alignment horizontal="left" vertical="center" wrapText="1"/>
    </xf>
    <xf numFmtId="0" fontId="22" fillId="36" borderId="43" xfId="0" applyFont="1" applyFill="1" applyBorder="1" applyAlignment="1">
      <alignment horizontal="left" vertical="center" wrapText="1"/>
    </xf>
    <xf numFmtId="0" fontId="22" fillId="36" borderId="48" xfId="0" applyFont="1" applyFill="1" applyBorder="1" applyAlignment="1">
      <alignment horizontal="left" vertical="center" wrapText="1"/>
    </xf>
    <xf numFmtId="0" fontId="22" fillId="36" borderId="44" xfId="0" applyFont="1" applyFill="1" applyBorder="1" applyAlignment="1">
      <alignment horizontal="left" vertical="center" wrapText="1"/>
    </xf>
    <xf numFmtId="14" fontId="23" fillId="0" borderId="0" xfId="0" applyNumberFormat="1" applyFont="1" applyBorder="1" applyAlignment="1">
      <alignment horizontal="center" vertical="center"/>
    </xf>
    <xf numFmtId="0" fontId="23" fillId="0" borderId="0" xfId="0" applyFont="1" applyBorder="1" applyAlignment="1">
      <alignment horizontal="center" vertical="center"/>
    </xf>
    <xf numFmtId="0" fontId="30" fillId="37" borderId="48" xfId="0" applyFont="1" applyFill="1" applyBorder="1" applyAlignment="1">
      <alignment horizontal="center" vertical="center"/>
    </xf>
    <xf numFmtId="0" fontId="30" fillId="37" borderId="49" xfId="0" applyFont="1" applyFill="1" applyBorder="1" applyAlignment="1">
      <alignment horizontal="center" vertical="center"/>
    </xf>
    <xf numFmtId="0" fontId="29" fillId="37" borderId="45" xfId="0" applyNumberFormat="1" applyFont="1" applyFill="1" applyBorder="1" applyAlignment="1">
      <alignment horizontal="center" vertical="center"/>
    </xf>
    <xf numFmtId="0" fontId="29" fillId="37" borderId="50" xfId="0" applyNumberFormat="1" applyFont="1" applyFill="1" applyBorder="1" applyAlignment="1">
      <alignment horizontal="center" vertical="center"/>
    </xf>
    <xf numFmtId="0" fontId="31" fillId="0" borderId="33" xfId="0" applyFont="1" applyBorder="1" applyAlignment="1" applyProtection="1">
      <alignment vertical="top" wrapText="1"/>
      <protection locked="0"/>
    </xf>
    <xf numFmtId="0" fontId="31" fillId="0" borderId="34" xfId="0" applyFont="1" applyBorder="1" applyAlignment="1" applyProtection="1">
      <alignment vertical="top" wrapText="1"/>
      <protection locked="0"/>
    </xf>
    <xf numFmtId="0" fontId="31" fillId="0" borderId="29" xfId="0" applyFont="1" applyBorder="1" applyAlignment="1" applyProtection="1">
      <alignment vertical="top" wrapText="1"/>
      <protection locked="0"/>
    </xf>
    <xf numFmtId="164" fontId="22" fillId="0" borderId="51" xfId="0" applyNumberFormat="1" applyFont="1" applyBorder="1" applyAlignment="1" applyProtection="1">
      <alignment horizontal="center" vertical="center"/>
      <protection locked="0"/>
    </xf>
    <xf numFmtId="164" fontId="22" fillId="0" borderId="45" xfId="0" applyNumberFormat="1" applyFont="1" applyBorder="1" applyAlignment="1" applyProtection="1">
      <alignment horizontal="center" vertical="center"/>
      <protection locked="0"/>
    </xf>
    <xf numFmtId="0" fontId="22" fillId="36" borderId="42" xfId="0" applyFont="1" applyFill="1" applyBorder="1" applyAlignment="1">
      <alignment horizontal="left" vertical="center"/>
    </xf>
    <xf numFmtId="0" fontId="22" fillId="36" borderId="43" xfId="0" applyFont="1" applyFill="1" applyBorder="1" applyAlignment="1">
      <alignment horizontal="left" vertical="center"/>
    </xf>
    <xf numFmtId="0" fontId="22" fillId="36" borderId="44" xfId="0" applyFont="1" applyFill="1" applyBorder="1" applyAlignment="1">
      <alignment horizontal="left" vertical="center"/>
    </xf>
    <xf numFmtId="0" fontId="23" fillId="0" borderId="37" xfId="0" applyFont="1" applyBorder="1" applyAlignment="1" applyProtection="1">
      <alignment horizontal="center" vertical="center" wrapText="1"/>
      <protection locked="0"/>
    </xf>
    <xf numFmtId="0" fontId="23" fillId="0" borderId="35" xfId="0" applyFont="1" applyBorder="1" applyAlignment="1">
      <alignment/>
    </xf>
    <xf numFmtId="0" fontId="23" fillId="0" borderId="36" xfId="0" applyFont="1" applyBorder="1" applyAlignment="1" applyProtection="1">
      <alignment horizontal="center" vertical="center" wrapText="1"/>
      <protection locked="0"/>
    </xf>
    <xf numFmtId="0" fontId="23" fillId="0" borderId="32" xfId="0" applyFont="1" applyBorder="1" applyAlignment="1">
      <alignment/>
    </xf>
    <xf numFmtId="14" fontId="23" fillId="0" borderId="11" xfId="0" applyNumberFormat="1" applyFont="1" applyBorder="1" applyAlignment="1" applyProtection="1">
      <alignment horizontal="center" vertical="center"/>
      <protection locked="0"/>
    </xf>
    <xf numFmtId="14" fontId="23" fillId="0" borderId="21" xfId="0" applyNumberFormat="1" applyFont="1" applyBorder="1" applyAlignment="1" applyProtection="1">
      <alignment horizontal="center" vertical="center"/>
      <protection locked="0"/>
    </xf>
    <xf numFmtId="14" fontId="23" fillId="0" borderId="22" xfId="0" applyNumberFormat="1" applyFont="1" applyBorder="1" applyAlignment="1" applyProtection="1">
      <alignment horizontal="center" vertical="center"/>
      <protection locked="0"/>
    </xf>
    <xf numFmtId="10" fontId="28" fillId="0" borderId="0" xfId="0" applyNumberFormat="1" applyFont="1" applyBorder="1" applyAlignment="1">
      <alignment horizontal="center" vertical="center"/>
    </xf>
    <xf numFmtId="0" fontId="28" fillId="0" borderId="0" xfId="0" applyFont="1" applyBorder="1" applyAlignment="1">
      <alignment horizontal="center" vertical="center"/>
    </xf>
    <xf numFmtId="0" fontId="25" fillId="0" borderId="0" xfId="0" applyFont="1" applyBorder="1" applyAlignment="1">
      <alignment horizontal="left" vertical="center" wrapText="1" shrinkToFit="1"/>
    </xf>
    <xf numFmtId="0" fontId="26" fillId="0" borderId="0" xfId="0" applyFont="1" applyBorder="1" applyAlignment="1">
      <alignment horizontal="left" vertical="center" wrapText="1" shrinkToFit="1"/>
    </xf>
    <xf numFmtId="0" fontId="30" fillId="0" borderId="0" xfId="0" applyFont="1" applyBorder="1" applyAlignment="1">
      <alignment horizontal="center" vertical="center" wrapText="1"/>
    </xf>
    <xf numFmtId="0" fontId="22" fillId="0" borderId="42" xfId="0" applyFont="1" applyBorder="1" applyAlignment="1">
      <alignment horizontal="center" vertical="center" wrapText="1"/>
    </xf>
    <xf numFmtId="0" fontId="23" fillId="0" borderId="52" xfId="0" applyFont="1" applyBorder="1" applyAlignment="1">
      <alignment/>
    </xf>
    <xf numFmtId="0" fontId="22" fillId="0" borderId="53" xfId="0" applyFont="1" applyBorder="1" applyAlignment="1">
      <alignment horizontal="center" vertical="center"/>
    </xf>
    <xf numFmtId="0" fontId="22" fillId="0" borderId="54" xfId="0" applyFont="1" applyBorder="1" applyAlignment="1">
      <alignment horizontal="center" vertical="center"/>
    </xf>
    <xf numFmtId="0" fontId="22" fillId="0" borderId="30" xfId="0" applyFont="1" applyBorder="1" applyAlignment="1">
      <alignment horizontal="center" vertical="center"/>
    </xf>
    <xf numFmtId="0" fontId="24" fillId="0" borderId="0" xfId="0" applyFont="1" applyBorder="1" applyAlignment="1">
      <alignment horizontal="left" vertical="center"/>
    </xf>
    <xf numFmtId="0" fontId="25" fillId="0" borderId="34" xfId="0" applyFont="1" applyBorder="1" applyAlignment="1">
      <alignment horizontal="right" vertical="center"/>
    </xf>
    <xf numFmtId="0" fontId="27" fillId="0" borderId="34" xfId="0" applyFont="1" applyBorder="1" applyAlignment="1">
      <alignment horizontal="right" vertical="center"/>
    </xf>
    <xf numFmtId="0" fontId="22" fillId="37" borderId="55" xfId="0" applyFont="1" applyFill="1" applyBorder="1" applyAlignment="1">
      <alignment horizontal="center" vertical="center"/>
    </xf>
    <xf numFmtId="0" fontId="22" fillId="37" borderId="48" xfId="0" applyFont="1" applyFill="1" applyBorder="1" applyAlignment="1">
      <alignment horizontal="center" vertical="center"/>
    </xf>
    <xf numFmtId="164" fontId="30" fillId="37" borderId="51" xfId="0" applyNumberFormat="1" applyFont="1" applyFill="1" applyBorder="1" applyAlignment="1">
      <alignment horizontal="center" vertical="center"/>
    </xf>
    <xf numFmtId="164" fontId="30" fillId="37" borderId="45" xfId="0" applyNumberFormat="1" applyFont="1" applyFill="1" applyBorder="1" applyAlignment="1">
      <alignment horizontal="center" vertical="center"/>
    </xf>
    <xf numFmtId="164" fontId="23" fillId="0" borderId="34" xfId="0" applyNumberFormat="1" applyFont="1" applyBorder="1" applyAlignment="1">
      <alignment horizontal="center" vertical="center"/>
    </xf>
    <xf numFmtId="0" fontId="23" fillId="0" borderId="34" xfId="0" applyFont="1" applyBorder="1" applyAlignment="1">
      <alignment horizontal="center" vertical="center"/>
    </xf>
    <xf numFmtId="0" fontId="22" fillId="0" borderId="45" xfId="0" applyFont="1" applyBorder="1" applyAlignment="1">
      <alignment horizontal="center" vertical="center"/>
    </xf>
    <xf numFmtId="0" fontId="22" fillId="0" borderId="50" xfId="0" applyFont="1" applyBorder="1" applyAlignment="1">
      <alignment horizontal="center" vertic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625"/>
          <c:y val="0.01125"/>
          <c:w val="0.9545"/>
          <c:h val="0.757"/>
        </c:manualLayout>
      </c:layout>
      <c:barChart>
        <c:barDir val="bar"/>
        <c:grouping val="clustered"/>
        <c:varyColors val="0"/>
        <c:ser>
          <c:idx val="0"/>
          <c:order val="0"/>
          <c:spPr>
            <a:solidFill>
              <a:srgbClr val="000000"/>
            </a:solidFill>
            <a:ln w="12700">
              <a:solidFill>
                <a:srgbClr val="000000"/>
              </a:solidFill>
            </a:ln>
          </c:spPr>
          <c:invertIfNegative val="1"/>
          <c:extLst>
            <c:ext xmlns:c14="http://schemas.microsoft.com/office/drawing/2007/8/2/chart" uri="{6F2FDCE9-48DA-4B69-8628-5D25D57E5C99}">
              <c14:invertSolidFillFmt>
                <c14:spPr>
                  <a:solidFill>
                    <a:srgbClr val="FFFFFF"/>
                  </a:solidFill>
                </c14:spPr>
              </c14:invertSolidFillFmt>
            </c:ext>
          </c:extLst>
          <c:val>
            <c:numRef>
              <c:f>Notation!$O$4:$O$6</c:f>
              <c:numCache/>
            </c:numRef>
          </c:val>
        </c:ser>
        <c:axId val="19961916"/>
        <c:axId val="45439517"/>
      </c:barChart>
      <c:catAx>
        <c:axId val="19961916"/>
        <c:scaling>
          <c:orientation val="maxMin"/>
        </c:scaling>
        <c:axPos val="l"/>
        <c:majorGridlines>
          <c:spPr>
            <a:ln w="3175">
              <a:solidFill>
                <a:srgbClr val="000000"/>
              </a:solidFill>
            </a:ln>
          </c:spPr>
        </c:majorGridlines>
        <c:delete val="1"/>
        <c:majorTickMark val="out"/>
        <c:minorTickMark val="none"/>
        <c:tickLblPos val="none"/>
        <c:crossAx val="45439517"/>
        <c:crosses val="autoZero"/>
        <c:auto val="1"/>
        <c:lblOffset val="100"/>
        <c:tickLblSkip val="1"/>
        <c:noMultiLvlLbl val="0"/>
      </c:catAx>
      <c:valAx>
        <c:axId val="45439517"/>
        <c:scaling>
          <c:orientation val="minMax"/>
          <c:max val="1"/>
          <c:min val="0"/>
        </c:scaling>
        <c:axPos val="t"/>
        <c:delete val="1"/>
        <c:majorTickMark val="out"/>
        <c:minorTickMark val="none"/>
        <c:tickLblPos val="none"/>
        <c:crossAx val="19961916"/>
        <c:crossesAt val="1"/>
        <c:crossBetween val="between"/>
        <c:dispUnits/>
        <c:majorUnit val="0.3333"/>
      </c:valAx>
      <c:spPr>
        <a:solidFill>
          <a:srgbClr val="FFFF99"/>
        </a:solidFill>
        <a:ln w="3175">
          <a:solidFill>
            <a:srgbClr val="000000"/>
          </a:solidFill>
        </a:ln>
      </c:spPr>
    </c:plotArea>
    <c:plotVisOnly val="1"/>
    <c:dispBlanksAs val="gap"/>
    <c:showDLblsOverMax val="0"/>
  </c:chart>
  <c:spPr>
    <a:noFill/>
    <a:ln>
      <a:noFill/>
    </a:ln>
  </c:spPr>
  <c:txPr>
    <a:bodyPr vert="horz" rot="0"/>
    <a:lstStyle/>
    <a:p>
      <a:pPr>
        <a:defRPr lang="en-US" cap="none" sz="1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5"/>
          <c:y val="0"/>
          <c:w val="0.96325"/>
          <c:h val="0.3"/>
        </c:manualLayout>
      </c:layout>
      <c:barChart>
        <c:barDir val="bar"/>
        <c:grouping val="clustered"/>
        <c:varyColors val="0"/>
        <c:ser>
          <c:idx val="0"/>
          <c:order val="0"/>
          <c:spPr>
            <a:solidFill>
              <a:srgbClr val="000000"/>
            </a:solidFill>
            <a:ln w="12700">
              <a:solidFill>
                <a:srgbClr val="000000"/>
              </a:solidFill>
            </a:ln>
          </c:spPr>
          <c:invertIfNegative val="1"/>
          <c:extLst>
            <c:ext xmlns:c14="http://schemas.microsoft.com/office/drawing/2007/8/2/chart" uri="{6F2FDCE9-48DA-4B69-8628-5D25D57E5C99}">
              <c14:invertSolidFillFmt>
                <c14:spPr>
                  <a:solidFill>
                    <a:srgbClr val="FFFFFF"/>
                  </a:solidFill>
                </c14:spPr>
              </c14:invertSolidFillFmt>
            </c:ext>
          </c:extLst>
          <c:val>
            <c:numRef>
              <c:f>Notation!$O$14:$O$14</c:f>
              <c:numCache/>
            </c:numRef>
          </c:val>
        </c:ser>
        <c:axId val="6302470"/>
        <c:axId val="56722231"/>
      </c:barChart>
      <c:catAx>
        <c:axId val="6302470"/>
        <c:scaling>
          <c:orientation val="maxMin"/>
        </c:scaling>
        <c:axPos val="l"/>
        <c:majorGridlines>
          <c:spPr>
            <a:ln w="3175">
              <a:solidFill>
                <a:srgbClr val="000000"/>
              </a:solidFill>
            </a:ln>
          </c:spPr>
        </c:majorGridlines>
        <c:delete val="1"/>
        <c:majorTickMark val="out"/>
        <c:minorTickMark val="none"/>
        <c:tickLblPos val="none"/>
        <c:crossAx val="56722231"/>
        <c:crosses val="autoZero"/>
        <c:auto val="1"/>
        <c:lblOffset val="100"/>
        <c:tickLblSkip val="1"/>
        <c:noMultiLvlLbl val="0"/>
      </c:catAx>
      <c:valAx>
        <c:axId val="56722231"/>
        <c:scaling>
          <c:orientation val="minMax"/>
          <c:max val="1"/>
          <c:min val="0"/>
        </c:scaling>
        <c:axPos val="t"/>
        <c:delete val="1"/>
        <c:majorTickMark val="out"/>
        <c:minorTickMark val="none"/>
        <c:tickLblPos val="none"/>
        <c:crossAx val="6302470"/>
        <c:crossesAt val="1"/>
        <c:crossBetween val="between"/>
        <c:dispUnits/>
        <c:majorUnit val="0.3333"/>
      </c:valAx>
      <c:spPr>
        <a:solidFill>
          <a:srgbClr val="C0C0C0"/>
        </a:solidFill>
        <a:ln w="3175">
          <a:solidFill>
            <a:srgbClr val="000000"/>
          </a:solidFill>
        </a:ln>
      </c:spPr>
    </c:plotArea>
    <c:plotVisOnly val="1"/>
    <c:dispBlanksAs val="gap"/>
    <c:showDLblsOverMax val="0"/>
  </c:chart>
  <c:spPr>
    <a:noFill/>
    <a:ln>
      <a:noFill/>
    </a:ln>
  </c:spPr>
  <c:txPr>
    <a:bodyPr vert="horz" rot="0"/>
    <a:lstStyle/>
    <a:p>
      <a:pPr>
        <a:defRPr lang="en-US" cap="none" sz="1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275"/>
          <c:y val="0"/>
          <c:w val="0.88125"/>
          <c:h val="0.6095"/>
        </c:manualLayout>
      </c:layout>
      <c:barChart>
        <c:barDir val="bar"/>
        <c:grouping val="clustered"/>
        <c:varyColors val="0"/>
        <c:ser>
          <c:idx val="0"/>
          <c:order val="0"/>
          <c:spPr>
            <a:solidFill>
              <a:srgbClr val="000000"/>
            </a:solidFill>
            <a:ln w="12700">
              <a:solidFill>
                <a:srgbClr val="000000"/>
              </a:solidFill>
            </a:ln>
          </c:spPr>
          <c:invertIfNegative val="1"/>
          <c:extLst>
            <c:ext xmlns:c14="http://schemas.microsoft.com/office/drawing/2007/8/2/chart" uri="{6F2FDCE9-48DA-4B69-8628-5D25D57E5C99}">
              <c14:invertSolidFillFmt>
                <c14:spPr>
                  <a:solidFill>
                    <a:srgbClr val="FFFFFF"/>
                  </a:solidFill>
                </c14:spPr>
              </c14:invertSolidFillFmt>
            </c:ext>
          </c:extLst>
          <c:val>
            <c:numRef>
              <c:f>Notation!$O$8:$O$10</c:f>
              <c:numCache/>
            </c:numRef>
          </c:val>
        </c:ser>
        <c:axId val="40738032"/>
        <c:axId val="31097969"/>
      </c:barChart>
      <c:catAx>
        <c:axId val="40738032"/>
        <c:scaling>
          <c:orientation val="maxMin"/>
        </c:scaling>
        <c:axPos val="l"/>
        <c:majorGridlines>
          <c:spPr>
            <a:ln w="3175">
              <a:solidFill>
                <a:srgbClr val="000000"/>
              </a:solidFill>
            </a:ln>
          </c:spPr>
        </c:majorGridlines>
        <c:delete val="1"/>
        <c:majorTickMark val="out"/>
        <c:minorTickMark val="none"/>
        <c:tickLblPos val="none"/>
        <c:crossAx val="31097969"/>
        <c:crosses val="autoZero"/>
        <c:auto val="1"/>
        <c:lblOffset val="100"/>
        <c:tickLblSkip val="1"/>
        <c:noMultiLvlLbl val="0"/>
      </c:catAx>
      <c:valAx>
        <c:axId val="31097969"/>
        <c:scaling>
          <c:orientation val="minMax"/>
          <c:max val="1"/>
          <c:min val="0"/>
        </c:scaling>
        <c:axPos val="t"/>
        <c:delete val="1"/>
        <c:majorTickMark val="out"/>
        <c:minorTickMark val="none"/>
        <c:tickLblPos val="none"/>
        <c:crossAx val="40738032"/>
        <c:crossesAt val="1"/>
        <c:crossBetween val="between"/>
        <c:dispUnits/>
        <c:majorUnit val="0.3333"/>
      </c:valAx>
      <c:spPr>
        <a:solidFill>
          <a:srgbClr val="CC99FF"/>
        </a:solidFill>
        <a:ln w="3175">
          <a:solidFill>
            <a:srgbClr val="000000"/>
          </a:solidFill>
        </a:ln>
      </c:spPr>
    </c:plotArea>
    <c:plotVisOnly val="1"/>
    <c:dispBlanksAs val="gap"/>
    <c:showDLblsOverMax val="0"/>
  </c:chart>
  <c:spPr>
    <a:noFill/>
    <a:ln>
      <a:noFill/>
    </a:ln>
  </c:spPr>
  <c:txPr>
    <a:bodyPr vert="horz" rot="0"/>
    <a:lstStyle/>
    <a:p>
      <a:pPr>
        <a:defRPr lang="en-US" cap="none" sz="1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5"/>
          <c:y val="0"/>
          <c:w val="0.9635"/>
          <c:h val="0.27975"/>
        </c:manualLayout>
      </c:layout>
      <c:barChart>
        <c:barDir val="bar"/>
        <c:grouping val="clustered"/>
        <c:varyColors val="0"/>
        <c:ser>
          <c:idx val="0"/>
          <c:order val="0"/>
          <c:spPr>
            <a:solidFill>
              <a:srgbClr val="000000"/>
            </a:solidFill>
            <a:ln w="12700">
              <a:solidFill>
                <a:srgbClr val="000000"/>
              </a:solidFill>
            </a:ln>
          </c:spPr>
          <c:invertIfNegative val="1"/>
          <c:extLst>
            <c:ext xmlns:c14="http://schemas.microsoft.com/office/drawing/2007/8/2/chart" uri="{6F2FDCE9-48DA-4B69-8628-5D25D57E5C99}">
              <c14:invertSolidFillFmt>
                <c14:spPr>
                  <a:solidFill>
                    <a:srgbClr val="FFFFFF"/>
                  </a:solidFill>
                </c14:spPr>
              </c14:invertSolidFillFmt>
            </c:ext>
          </c:extLst>
          <c:val>
            <c:numRef>
              <c:f>Notation!$O$12:$O$12</c:f>
              <c:numCache/>
            </c:numRef>
          </c:val>
        </c:ser>
        <c:axId val="11446266"/>
        <c:axId val="35907531"/>
      </c:barChart>
      <c:catAx>
        <c:axId val="11446266"/>
        <c:scaling>
          <c:orientation val="maxMin"/>
        </c:scaling>
        <c:axPos val="l"/>
        <c:majorGridlines>
          <c:spPr>
            <a:ln w="3175">
              <a:solidFill>
                <a:srgbClr val="000000"/>
              </a:solidFill>
            </a:ln>
          </c:spPr>
        </c:majorGridlines>
        <c:delete val="1"/>
        <c:majorTickMark val="out"/>
        <c:minorTickMark val="none"/>
        <c:tickLblPos val="none"/>
        <c:crossAx val="35907531"/>
        <c:crosses val="autoZero"/>
        <c:auto val="1"/>
        <c:lblOffset val="100"/>
        <c:tickLblSkip val="1"/>
        <c:noMultiLvlLbl val="0"/>
      </c:catAx>
      <c:valAx>
        <c:axId val="35907531"/>
        <c:scaling>
          <c:orientation val="minMax"/>
          <c:max val="1"/>
          <c:min val="0"/>
        </c:scaling>
        <c:axPos val="t"/>
        <c:delete val="1"/>
        <c:majorTickMark val="out"/>
        <c:minorTickMark val="none"/>
        <c:tickLblPos val="none"/>
        <c:crossAx val="11446266"/>
        <c:crossesAt val="1"/>
        <c:crossBetween val="between"/>
        <c:dispUnits/>
        <c:majorUnit val="0.3333"/>
      </c:valAx>
      <c:spPr>
        <a:solidFill>
          <a:srgbClr val="CCFFCC"/>
        </a:solidFill>
        <a:ln w="3175">
          <a:solidFill>
            <a:srgbClr val="000000"/>
          </a:solidFill>
        </a:ln>
      </c:spPr>
    </c:plotArea>
    <c:plotVisOnly val="1"/>
    <c:dispBlanksAs val="gap"/>
    <c:showDLblsOverMax val="0"/>
  </c:chart>
  <c:spPr>
    <a:noFill/>
    <a:ln>
      <a:noFill/>
    </a:ln>
  </c:spPr>
  <c:txPr>
    <a:bodyPr vert="horz" rot="0"/>
    <a:lstStyle/>
    <a:p>
      <a:pPr>
        <a:defRPr lang="en-US" cap="none" sz="1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7675"/>
          <c:w val="0.96375"/>
          <c:h val="0.28325"/>
        </c:manualLayout>
      </c:layout>
      <c:barChart>
        <c:barDir val="bar"/>
        <c:grouping val="clustered"/>
        <c:varyColors val="0"/>
        <c:ser>
          <c:idx val="0"/>
          <c:order val="0"/>
          <c:spPr>
            <a:solidFill>
              <a:srgbClr val="000000"/>
            </a:solidFill>
            <a:ln w="12700">
              <a:solidFill>
                <a:srgbClr val="000000"/>
              </a:solidFill>
            </a:ln>
          </c:spPr>
          <c:invertIfNegative val="1"/>
          <c:extLst>
            <c:ext xmlns:c14="http://schemas.microsoft.com/office/drawing/2007/8/2/chart" uri="{6F2FDCE9-48DA-4B69-8628-5D25D57E5C99}">
              <c14:invertSolidFillFmt>
                <c14:spPr>
                  <a:solidFill>
                    <a:srgbClr val="FFFFFF"/>
                  </a:solidFill>
                </c14:spPr>
              </c14:invertSolidFillFmt>
            </c:ext>
          </c:extLst>
          <c:val>
            <c:numRef>
              <c:f>Notation!$O$18</c:f>
              <c:numCache/>
            </c:numRef>
          </c:val>
        </c:ser>
        <c:axId val="54732324"/>
        <c:axId val="22828869"/>
      </c:barChart>
      <c:catAx>
        <c:axId val="54732324"/>
        <c:scaling>
          <c:orientation val="maxMin"/>
        </c:scaling>
        <c:axPos val="l"/>
        <c:majorGridlines>
          <c:spPr>
            <a:ln w="3175">
              <a:solidFill>
                <a:srgbClr val="000000"/>
              </a:solidFill>
            </a:ln>
          </c:spPr>
        </c:majorGridlines>
        <c:delete val="1"/>
        <c:majorTickMark val="out"/>
        <c:minorTickMark val="none"/>
        <c:tickLblPos val="none"/>
        <c:crossAx val="22828869"/>
        <c:crosses val="autoZero"/>
        <c:auto val="1"/>
        <c:lblOffset val="100"/>
        <c:tickLblSkip val="1"/>
        <c:noMultiLvlLbl val="0"/>
      </c:catAx>
      <c:valAx>
        <c:axId val="22828869"/>
        <c:scaling>
          <c:orientation val="minMax"/>
          <c:max val="1"/>
          <c:min val="0"/>
        </c:scaling>
        <c:axPos val="t"/>
        <c:delete val="1"/>
        <c:majorTickMark val="out"/>
        <c:minorTickMark val="none"/>
        <c:tickLblPos val="none"/>
        <c:crossAx val="54732324"/>
        <c:crossesAt val="1"/>
        <c:crossBetween val="between"/>
        <c:dispUnits/>
        <c:majorUnit val="0.3333"/>
      </c:valAx>
      <c:spPr>
        <a:solidFill>
          <a:srgbClr val="99CCFF"/>
        </a:solidFill>
        <a:ln w="3175">
          <a:solidFill>
            <a:srgbClr val="000000"/>
          </a:solidFill>
        </a:ln>
      </c:spPr>
    </c:plotArea>
    <c:plotVisOnly val="1"/>
    <c:dispBlanksAs val="gap"/>
    <c:showDLblsOverMax val="0"/>
  </c:chart>
  <c:spPr>
    <a:noFill/>
    <a:ln>
      <a:noFill/>
    </a:ln>
  </c:spPr>
  <c:txPr>
    <a:bodyPr vert="horz" rot="0"/>
    <a:lstStyle/>
    <a:p>
      <a:pPr>
        <a:defRPr lang="en-US" cap="none" sz="1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7"/>
              <c:pt idx="0">
                <c:v>Exactitude et précision des descriptions techniques</c:v>
              </c:pt>
              <c:pt idx="1">
                <c:v>Concision et lisibilité des informations.</c:v>
              </c:pt>
              <c:pt idx="2">
                <c:v>Pertinence de la définition du rôle tenu au sein du groupe.</c:v>
              </c:pt>
              <c:pt idx="3">
                <c:v>Pertinence des interventions.</c:v>
              </c:pt>
              <c:pt idx="4">
                <c:v>Pertinence et maîtrise des moyens de communication retenus.</c:v>
              </c:pt>
              <c:pt idx="5">
                <c:v>Pertinence du choix des essais à mettre en place.</c:v>
              </c:pt>
              <c:pt idx="6">
                <c:v>Pertinence des indicateurs en vue de qualification.</c:v>
              </c:pt>
              <c:pt idx="7">
                <c:v>Pertinence du protocole d'essai proposé.</c:v>
              </c:pt>
              <c:pt idx="8">
                <c:v>Les essais sont mis en œuvre de façon à garantir la validité et l'exploitabilité des résultats.</c:v>
              </c:pt>
              <c:pt idx="9">
                <c:v>Pertinence des conclusions relatives à la qualification(point de vue technique et économique).</c:v>
              </c:pt>
              <c:pt idx="10">
                <c:v>Cohérence du mode de surveillance choisi au regard des conclusions relatives à la qualification.</c:v>
              </c:pt>
              <c:pt idx="11">
                <c:v>Le moyen est mis en œuvre dans le respect des données de production.</c:v>
              </c:pt>
              <c:pt idx="12">
                <c:v>Exactitude du protocole de contrôle des caractéristiques et/ou performances du moyen.</c:v>
              </c:pt>
              <c:pt idx="13">
                <c:v>Pertinence de l'identification des critères d'amélioration technico-économiques.</c:v>
              </c:pt>
              <c:pt idx="14">
                <c:v>Exactitude de la mise en oeuvre de la méthode ou de l’outil d’amélioration de la qualité.</c:v>
              </c:pt>
              <c:pt idx="15">
                <c:v>Pertinence des améliorations proposées.</c:v>
              </c:pt>
              <c:pt idx="16">
                <c:v>Les modifications sont correctement intégrées au processus.</c:v>
              </c:pt>
            </c:strLit>
          </c:cat>
          <c:val>
            <c:numLit>
              <c:ptCount val="17"/>
              <c:pt idx="0">
                <c:v>0</c:v>
              </c:pt>
              <c:pt idx="1">
                <c:v>0</c:v>
              </c:pt>
              <c:pt idx="2">
                <c:v>0</c:v>
              </c:pt>
              <c:pt idx="3">
                <c:v>0</c:v>
              </c:pt>
              <c:pt idx="4">
                <c:v>0</c:v>
              </c:pt>
              <c:pt idx="5">
                <c:v>1</c:v>
              </c:pt>
              <c:pt idx="6">
                <c:v>0.6666666666666665</c:v>
              </c:pt>
              <c:pt idx="7">
                <c:v>0.7777777777777777</c:v>
              </c:pt>
              <c:pt idx="8">
                <c:v>0.49999999999999983</c:v>
              </c:pt>
              <c:pt idx="9">
                <c:v>0.33333333333333326</c:v>
              </c:pt>
              <c:pt idx="10">
                <c:v>0</c:v>
              </c:pt>
              <c:pt idx="11">
                <c:v>0</c:v>
              </c:pt>
              <c:pt idx="12">
                <c:v>0</c:v>
              </c:pt>
              <c:pt idx="13">
                <c:v>0</c:v>
              </c:pt>
              <c:pt idx="14">
                <c:v>0</c:v>
              </c:pt>
              <c:pt idx="15">
                <c:v>0</c:v>
              </c:pt>
              <c:pt idx="16">
                <c:v>0</c:v>
              </c:pt>
            </c:numLit>
          </c:val>
        </c:ser>
        <c:axId val="4133230"/>
        <c:axId val="37199071"/>
      </c:barChart>
      <c:catAx>
        <c:axId val="4133230"/>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825" b="0" i="0" u="none" baseline="0">
                <a:solidFill>
                  <a:srgbClr val="000000"/>
                </a:solidFill>
                <a:latin typeface="Arial"/>
                <a:ea typeface="Arial"/>
                <a:cs typeface="Arial"/>
              </a:defRPr>
            </a:pPr>
          </a:p>
        </c:txPr>
        <c:crossAx val="37199071"/>
        <c:crosses val="autoZero"/>
        <c:auto val="1"/>
        <c:lblOffset val="100"/>
        <c:tickLblSkip val="1"/>
        <c:noMultiLvlLbl val="0"/>
      </c:catAx>
      <c:valAx>
        <c:axId val="37199071"/>
        <c:scaling>
          <c:orientation val="minMax"/>
          <c:max val="1"/>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133230"/>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5975"/>
          <c:w val="0.96375"/>
          <c:h val="0.2805"/>
        </c:manualLayout>
      </c:layout>
      <c:barChart>
        <c:barDir val="bar"/>
        <c:grouping val="clustered"/>
        <c:varyColors val="0"/>
        <c:ser>
          <c:idx val="0"/>
          <c:order val="0"/>
          <c:spPr>
            <a:solidFill>
              <a:srgbClr val="000000"/>
            </a:solidFill>
            <a:ln w="12700">
              <a:solidFill>
                <a:srgbClr val="000000"/>
              </a:solidFill>
            </a:ln>
          </c:spPr>
          <c:invertIfNegative val="1"/>
          <c:extLst>
            <c:ext xmlns:c14="http://schemas.microsoft.com/office/drawing/2007/8/2/chart" uri="{6F2FDCE9-48DA-4B69-8628-5D25D57E5C99}">
              <c14:invertSolidFillFmt>
                <c14:spPr>
                  <a:solidFill>
                    <a:srgbClr val="FFFFFF"/>
                  </a:solidFill>
                </c14:spPr>
              </c14:invertSolidFillFmt>
            </c:ext>
          </c:extLst>
          <c:val>
            <c:numRef>
              <c:f>Notation!$O$16</c:f>
              <c:numCache/>
            </c:numRef>
          </c:val>
        </c:ser>
        <c:axId val="66356184"/>
        <c:axId val="60334745"/>
      </c:barChart>
      <c:catAx>
        <c:axId val="66356184"/>
        <c:scaling>
          <c:orientation val="maxMin"/>
        </c:scaling>
        <c:axPos val="l"/>
        <c:majorGridlines>
          <c:spPr>
            <a:ln w="3175">
              <a:solidFill>
                <a:srgbClr val="000000"/>
              </a:solidFill>
            </a:ln>
          </c:spPr>
        </c:majorGridlines>
        <c:delete val="1"/>
        <c:majorTickMark val="out"/>
        <c:minorTickMark val="none"/>
        <c:tickLblPos val="none"/>
        <c:crossAx val="60334745"/>
        <c:crosses val="autoZero"/>
        <c:auto val="1"/>
        <c:lblOffset val="100"/>
        <c:tickLblSkip val="1"/>
        <c:noMultiLvlLbl val="0"/>
      </c:catAx>
      <c:valAx>
        <c:axId val="60334745"/>
        <c:scaling>
          <c:orientation val="minMax"/>
          <c:max val="1"/>
          <c:min val="0"/>
        </c:scaling>
        <c:axPos val="t"/>
        <c:delete val="1"/>
        <c:majorTickMark val="out"/>
        <c:minorTickMark val="none"/>
        <c:tickLblPos val="none"/>
        <c:crossAx val="66356184"/>
        <c:crossesAt val="1"/>
        <c:crossBetween val="between"/>
        <c:dispUnits/>
        <c:majorUnit val="0.3333"/>
      </c:valAx>
      <c:spPr>
        <a:solidFill>
          <a:srgbClr val="FFCC99"/>
        </a:solidFill>
        <a:ln w="3175">
          <a:solidFill>
            <a:srgbClr val="000000"/>
          </a:solidFill>
        </a:ln>
      </c:spPr>
    </c:plotArea>
    <c:plotVisOnly val="1"/>
    <c:dispBlanksAs val="gap"/>
    <c:showDLblsOverMax val="0"/>
  </c:chart>
  <c:spPr>
    <a:noFill/>
    <a:ln>
      <a:noFill/>
    </a:ln>
  </c:spPr>
  <c:txPr>
    <a:bodyPr vert="horz" rot="0"/>
    <a:lstStyle/>
    <a:p>
      <a:pPr>
        <a:defRPr lang="en-US" cap="none" sz="1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2</xdr:row>
      <xdr:rowOff>142875</xdr:rowOff>
    </xdr:from>
    <xdr:to>
      <xdr:col>9</xdr:col>
      <xdr:colOff>666750</xdr:colOff>
      <xdr:row>18</xdr:row>
      <xdr:rowOff>0</xdr:rowOff>
    </xdr:to>
    <xdr:sp>
      <xdr:nvSpPr>
        <xdr:cNvPr id="1" name="Rectangle 7"/>
        <xdr:cNvSpPr>
          <a:spLocks/>
        </xdr:cNvSpPr>
      </xdr:nvSpPr>
      <xdr:spPr>
        <a:xfrm>
          <a:off x="13620750" y="638175"/>
          <a:ext cx="666750" cy="3819525"/>
        </a:xfrm>
        <a:prstGeom prst="rect">
          <a:avLst/>
        </a:prstGeom>
        <a:solidFill>
          <a:srgbClr val="FF99CC"/>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676275</xdr:colOff>
      <xdr:row>2</xdr:row>
      <xdr:rowOff>142875</xdr:rowOff>
    </xdr:from>
    <xdr:to>
      <xdr:col>9</xdr:col>
      <xdr:colOff>1352550</xdr:colOff>
      <xdr:row>18</xdr:row>
      <xdr:rowOff>0</xdr:rowOff>
    </xdr:to>
    <xdr:sp>
      <xdr:nvSpPr>
        <xdr:cNvPr id="2" name="Rectangle 8"/>
        <xdr:cNvSpPr>
          <a:spLocks/>
        </xdr:cNvSpPr>
      </xdr:nvSpPr>
      <xdr:spPr>
        <a:xfrm>
          <a:off x="14297025" y="638175"/>
          <a:ext cx="676275" cy="3819525"/>
        </a:xfrm>
        <a:prstGeom prst="rect">
          <a:avLst/>
        </a:prstGeom>
        <a:solidFill>
          <a:srgbClr val="00FF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190500</xdr:colOff>
      <xdr:row>2</xdr:row>
      <xdr:rowOff>85725</xdr:rowOff>
    </xdr:from>
    <xdr:to>
      <xdr:col>9</xdr:col>
      <xdr:colOff>1400175</xdr:colOff>
      <xdr:row>7</xdr:row>
      <xdr:rowOff>57150</xdr:rowOff>
    </xdr:to>
    <xdr:graphicFrame>
      <xdr:nvGraphicFramePr>
        <xdr:cNvPr id="3" name="Chart 9"/>
        <xdr:cNvGraphicFramePr/>
      </xdr:nvGraphicFramePr>
      <xdr:xfrm>
        <a:off x="13515975" y="581025"/>
        <a:ext cx="1504950" cy="1209675"/>
      </xdr:xfrm>
      <a:graphic>
        <a:graphicData uri="http://schemas.openxmlformats.org/drawingml/2006/chart">
          <c:chart xmlns:c="http://schemas.openxmlformats.org/drawingml/2006/chart" r:id="rId1"/>
        </a:graphicData>
      </a:graphic>
    </xdr:graphicFrame>
    <xdr:clientData/>
  </xdr:twoCellAnchor>
  <xdr:twoCellAnchor>
    <xdr:from>
      <xdr:col>8</xdr:col>
      <xdr:colOff>200025</xdr:colOff>
      <xdr:row>12</xdr:row>
      <xdr:rowOff>123825</xdr:rowOff>
    </xdr:from>
    <xdr:to>
      <xdr:col>9</xdr:col>
      <xdr:colOff>1381125</xdr:colOff>
      <xdr:row>14</xdr:row>
      <xdr:rowOff>104775</xdr:rowOff>
    </xdr:to>
    <xdr:graphicFrame>
      <xdr:nvGraphicFramePr>
        <xdr:cNvPr id="4" name="Chart 13"/>
        <xdr:cNvGraphicFramePr/>
      </xdr:nvGraphicFramePr>
      <xdr:xfrm>
        <a:off x="13525500" y="3095625"/>
        <a:ext cx="1476375" cy="476250"/>
      </xdr:xfrm>
      <a:graphic>
        <a:graphicData uri="http://schemas.openxmlformats.org/drawingml/2006/chart">
          <c:chart xmlns:c="http://schemas.openxmlformats.org/drawingml/2006/chart" r:id="rId2"/>
        </a:graphicData>
      </a:graphic>
    </xdr:graphicFrame>
    <xdr:clientData/>
  </xdr:twoCellAnchor>
  <xdr:twoCellAnchor>
    <xdr:from>
      <xdr:col>8</xdr:col>
      <xdr:colOff>190500</xdr:colOff>
      <xdr:row>6</xdr:row>
      <xdr:rowOff>104775</xdr:rowOff>
    </xdr:from>
    <xdr:to>
      <xdr:col>10</xdr:col>
      <xdr:colOff>66675</xdr:colOff>
      <xdr:row>12</xdr:row>
      <xdr:rowOff>38100</xdr:rowOff>
    </xdr:to>
    <xdr:graphicFrame>
      <xdr:nvGraphicFramePr>
        <xdr:cNvPr id="5" name="Chart 15"/>
        <xdr:cNvGraphicFramePr/>
      </xdr:nvGraphicFramePr>
      <xdr:xfrm>
        <a:off x="13515975" y="1590675"/>
        <a:ext cx="1619250" cy="1419225"/>
      </xdr:xfrm>
      <a:graphic>
        <a:graphicData uri="http://schemas.openxmlformats.org/drawingml/2006/chart">
          <c:chart xmlns:c="http://schemas.openxmlformats.org/drawingml/2006/chart" r:id="rId3"/>
        </a:graphicData>
      </a:graphic>
    </xdr:graphicFrame>
    <xdr:clientData/>
  </xdr:twoCellAnchor>
  <xdr:twoCellAnchor>
    <xdr:from>
      <xdr:col>8</xdr:col>
      <xdr:colOff>200025</xdr:colOff>
      <xdr:row>10</xdr:row>
      <xdr:rowOff>123825</xdr:rowOff>
    </xdr:from>
    <xdr:to>
      <xdr:col>9</xdr:col>
      <xdr:colOff>1390650</xdr:colOff>
      <xdr:row>13</xdr:row>
      <xdr:rowOff>66675</xdr:rowOff>
    </xdr:to>
    <xdr:graphicFrame>
      <xdr:nvGraphicFramePr>
        <xdr:cNvPr id="6" name="Chart 29"/>
        <xdr:cNvGraphicFramePr/>
      </xdr:nvGraphicFramePr>
      <xdr:xfrm>
        <a:off x="13525500" y="2600325"/>
        <a:ext cx="1485900" cy="685800"/>
      </xdr:xfrm>
      <a:graphic>
        <a:graphicData uri="http://schemas.openxmlformats.org/drawingml/2006/chart">
          <c:chart xmlns:c="http://schemas.openxmlformats.org/drawingml/2006/chart" r:id="rId4"/>
        </a:graphicData>
      </a:graphic>
    </xdr:graphicFrame>
    <xdr:clientData/>
  </xdr:twoCellAnchor>
  <xdr:twoCellAnchor>
    <xdr:from>
      <xdr:col>8</xdr:col>
      <xdr:colOff>238125</xdr:colOff>
      <xdr:row>16</xdr:row>
      <xdr:rowOff>9525</xdr:rowOff>
    </xdr:from>
    <xdr:to>
      <xdr:col>9</xdr:col>
      <xdr:colOff>1438275</xdr:colOff>
      <xdr:row>19</xdr:row>
      <xdr:rowOff>76200</xdr:rowOff>
    </xdr:to>
    <xdr:graphicFrame>
      <xdr:nvGraphicFramePr>
        <xdr:cNvPr id="7" name="Chart 780"/>
        <xdr:cNvGraphicFramePr/>
      </xdr:nvGraphicFramePr>
      <xdr:xfrm>
        <a:off x="13563600" y="3971925"/>
        <a:ext cx="1495425" cy="742950"/>
      </xdr:xfrm>
      <a:graphic>
        <a:graphicData uri="http://schemas.openxmlformats.org/drawingml/2006/chart">
          <c:chart xmlns:c="http://schemas.openxmlformats.org/drawingml/2006/chart" r:id="rId5"/>
        </a:graphicData>
      </a:graphic>
    </xdr:graphicFrame>
    <xdr:clientData/>
  </xdr:twoCellAnchor>
  <xdr:twoCellAnchor>
    <xdr:from>
      <xdr:col>0</xdr:col>
      <xdr:colOff>485775</xdr:colOff>
      <xdr:row>0</xdr:row>
      <xdr:rowOff>0</xdr:rowOff>
    </xdr:from>
    <xdr:to>
      <xdr:col>20</xdr:col>
      <xdr:colOff>152400</xdr:colOff>
      <xdr:row>0</xdr:row>
      <xdr:rowOff>0</xdr:rowOff>
    </xdr:to>
    <xdr:graphicFrame>
      <xdr:nvGraphicFramePr>
        <xdr:cNvPr id="8" name="Chart 3"/>
        <xdr:cNvGraphicFramePr/>
      </xdr:nvGraphicFramePr>
      <xdr:xfrm>
        <a:off x="485775" y="0"/>
        <a:ext cx="19211925" cy="0"/>
      </xdr:xfrm>
      <a:graphic>
        <a:graphicData uri="http://schemas.openxmlformats.org/drawingml/2006/chart">
          <c:chart xmlns:c="http://schemas.openxmlformats.org/drawingml/2006/chart" r:id="rId6"/>
        </a:graphicData>
      </a:graphic>
    </xdr:graphicFrame>
    <xdr:clientData/>
  </xdr:twoCellAnchor>
  <xdr:twoCellAnchor>
    <xdr:from>
      <xdr:col>6</xdr:col>
      <xdr:colOff>104775</xdr:colOff>
      <xdr:row>22</xdr:row>
      <xdr:rowOff>57150</xdr:rowOff>
    </xdr:from>
    <xdr:to>
      <xdr:col>6</xdr:col>
      <xdr:colOff>142875</xdr:colOff>
      <xdr:row>22</xdr:row>
      <xdr:rowOff>171450</xdr:rowOff>
    </xdr:to>
    <xdr:sp>
      <xdr:nvSpPr>
        <xdr:cNvPr id="9" name="Line 1729"/>
        <xdr:cNvSpPr>
          <a:spLocks/>
        </xdr:cNvSpPr>
      </xdr:nvSpPr>
      <xdr:spPr>
        <a:xfrm flipH="1">
          <a:off x="12934950" y="5448300"/>
          <a:ext cx="3810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666750</xdr:colOff>
      <xdr:row>2</xdr:row>
      <xdr:rowOff>142875</xdr:rowOff>
    </xdr:from>
    <xdr:to>
      <xdr:col>9</xdr:col>
      <xdr:colOff>676275</xdr:colOff>
      <xdr:row>18</xdr:row>
      <xdr:rowOff>0</xdr:rowOff>
    </xdr:to>
    <xdr:sp>
      <xdr:nvSpPr>
        <xdr:cNvPr id="10" name="Line 12"/>
        <xdr:cNvSpPr>
          <a:spLocks/>
        </xdr:cNvSpPr>
      </xdr:nvSpPr>
      <xdr:spPr>
        <a:xfrm flipV="1">
          <a:off x="14287500" y="638175"/>
          <a:ext cx="9525" cy="3819525"/>
        </a:xfrm>
        <a:prstGeom prst="line">
          <a:avLst/>
        </a:prstGeom>
        <a:noFill/>
        <a:ln w="9525" cmpd="sng">
          <a:solidFill>
            <a:srgbClr val="FF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238125</xdr:colOff>
      <xdr:row>14</xdr:row>
      <xdr:rowOff>28575</xdr:rowOff>
    </xdr:from>
    <xdr:to>
      <xdr:col>9</xdr:col>
      <xdr:colOff>1438275</xdr:colOff>
      <xdr:row>16</xdr:row>
      <xdr:rowOff>142875</xdr:rowOff>
    </xdr:to>
    <xdr:graphicFrame>
      <xdr:nvGraphicFramePr>
        <xdr:cNvPr id="11" name="Chart 1730"/>
        <xdr:cNvGraphicFramePr/>
      </xdr:nvGraphicFramePr>
      <xdr:xfrm>
        <a:off x="13563600" y="3495675"/>
        <a:ext cx="1495425" cy="609600"/>
      </xdr:xfrm>
      <a:graphic>
        <a:graphicData uri="http://schemas.openxmlformats.org/drawingml/2006/chart">
          <c:chart xmlns:c="http://schemas.openxmlformats.org/drawingml/2006/chart" r:id="rId7"/>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N34"/>
  <sheetViews>
    <sheetView zoomScale="92" zoomScaleNormal="92" zoomScalePageLayoutView="0" workbookViewId="0" topLeftCell="A1">
      <selection activeCell="B9" sqref="B9:F9"/>
    </sheetView>
  </sheetViews>
  <sheetFormatPr defaultColWidth="11.421875" defaultRowHeight="12.75"/>
  <cols>
    <col min="1" max="1" width="60.421875" style="1" customWidth="1"/>
    <col min="2" max="3" width="4.28125" style="1" customWidth="1"/>
    <col min="4" max="4" width="79.421875" style="1" bestFit="1" customWidth="1"/>
    <col min="5" max="5" width="4.28125" style="1" customWidth="1"/>
    <col min="6" max="6" width="4.28125" style="1" bestFit="1" customWidth="1"/>
    <col min="7" max="7" width="4.421875" style="1" customWidth="1"/>
    <col min="8" max="16384" width="11.421875" style="1" customWidth="1"/>
  </cols>
  <sheetData>
    <row r="1" spans="1:6" ht="15" customHeight="1">
      <c r="A1" s="154" t="s">
        <v>33</v>
      </c>
      <c r="B1" s="155"/>
      <c r="C1" s="155"/>
      <c r="D1" s="155"/>
      <c r="E1" s="155"/>
      <c r="F1" s="156"/>
    </row>
    <row r="2" spans="1:6" ht="12.75">
      <c r="A2" s="23" t="s">
        <v>2</v>
      </c>
      <c r="B2" s="136" t="s">
        <v>35</v>
      </c>
      <c r="C2" s="137"/>
      <c r="D2" s="137"/>
      <c r="E2" s="137"/>
      <c r="F2" s="138"/>
    </row>
    <row r="3" spans="1:6" ht="12.75">
      <c r="A3" s="23" t="s">
        <v>28</v>
      </c>
      <c r="B3" s="44" t="s">
        <v>37</v>
      </c>
      <c r="C3" s="45"/>
      <c r="D3" s="45"/>
      <c r="E3" s="24"/>
      <c r="F3" s="25"/>
    </row>
    <row r="4" spans="1:6" ht="12.75">
      <c r="A4" s="23" t="s">
        <v>34</v>
      </c>
      <c r="B4" s="167">
        <v>4</v>
      </c>
      <c r="C4" s="168"/>
      <c r="D4" s="168"/>
      <c r="E4" s="168"/>
      <c r="F4" s="169"/>
    </row>
    <row r="5" spans="1:6" ht="12.75">
      <c r="A5" s="4" t="s">
        <v>1</v>
      </c>
      <c r="B5" s="139" t="s">
        <v>36</v>
      </c>
      <c r="C5" s="140"/>
      <c r="D5" s="140"/>
      <c r="E5" s="140"/>
      <c r="F5" s="141"/>
    </row>
    <row r="6" spans="1:6" ht="12.75">
      <c r="A6" s="4" t="s">
        <v>0</v>
      </c>
      <c r="B6" s="142"/>
      <c r="C6" s="143"/>
      <c r="D6" s="143"/>
      <c r="E6" s="143"/>
      <c r="F6" s="144"/>
    </row>
    <row r="7" spans="1:6" ht="12.75">
      <c r="A7" s="4" t="s">
        <v>7</v>
      </c>
      <c r="B7" s="142"/>
      <c r="C7" s="143"/>
      <c r="D7" s="143"/>
      <c r="E7" s="143"/>
      <c r="F7" s="144"/>
    </row>
    <row r="8" spans="1:6" ht="12.75">
      <c r="A8" s="4" t="s">
        <v>3</v>
      </c>
      <c r="B8" s="145"/>
      <c r="C8" s="146"/>
      <c r="D8" s="146"/>
      <c r="E8" s="146"/>
      <c r="F8" s="147"/>
    </row>
    <row r="9" spans="1:6" ht="12.75">
      <c r="A9" s="4" t="s">
        <v>4</v>
      </c>
      <c r="B9" s="145"/>
      <c r="C9" s="146"/>
      <c r="D9" s="146"/>
      <c r="E9" s="146"/>
      <c r="F9" s="147"/>
    </row>
    <row r="10" spans="1:6" ht="12.75">
      <c r="A10" s="4" t="s">
        <v>5</v>
      </c>
      <c r="B10" s="148"/>
      <c r="C10" s="143"/>
      <c r="D10" s="143"/>
      <c r="E10" s="143"/>
      <c r="F10" s="144"/>
    </row>
    <row r="11" spans="1:6" ht="13.5" thickBot="1">
      <c r="A11" s="5" t="s">
        <v>6</v>
      </c>
      <c r="B11" s="163"/>
      <c r="C11" s="164"/>
      <c r="D11" s="164"/>
      <c r="E11" s="164"/>
      <c r="F11" s="165"/>
    </row>
    <row r="12" spans="1:6" s="2" customFormat="1" ht="13.5" thickBot="1">
      <c r="A12" s="166"/>
      <c r="B12" s="166"/>
      <c r="C12" s="166"/>
      <c r="D12" s="166"/>
      <c r="E12" s="166"/>
      <c r="F12" s="166"/>
    </row>
    <row r="13" spans="1:6" ht="12.75">
      <c r="A13" s="154" t="s">
        <v>10</v>
      </c>
      <c r="B13" s="155"/>
      <c r="C13" s="155"/>
      <c r="D13" s="155"/>
      <c r="E13" s="155"/>
      <c r="F13" s="156"/>
    </row>
    <row r="14" spans="1:6" ht="54.75" customHeight="1" thickBot="1">
      <c r="A14" s="160"/>
      <c r="B14" s="161"/>
      <c r="C14" s="161"/>
      <c r="D14" s="161"/>
      <c r="E14" s="161"/>
      <c r="F14" s="162"/>
    </row>
    <row r="15" spans="1:7" ht="24.75" customHeight="1">
      <c r="A15" s="149" t="s">
        <v>9</v>
      </c>
      <c r="B15" s="150"/>
      <c r="C15" s="150"/>
      <c r="D15" s="150"/>
      <c r="E15" s="150"/>
      <c r="F15" s="151"/>
      <c r="G15"/>
    </row>
    <row r="16" spans="1:7" ht="25.5" customHeight="1">
      <c r="A16" s="48" t="s">
        <v>38</v>
      </c>
      <c r="B16" s="46"/>
      <c r="C16" s="54" t="s">
        <v>39</v>
      </c>
      <c r="D16" s="56" t="s">
        <v>40</v>
      </c>
      <c r="E16" s="47"/>
      <c r="F16" s="49" t="s">
        <v>41</v>
      </c>
      <c r="G16"/>
    </row>
    <row r="17" spans="1:7" ht="25.5" customHeight="1">
      <c r="A17" s="48" t="s">
        <v>42</v>
      </c>
      <c r="B17" s="46"/>
      <c r="C17" s="54" t="s">
        <v>43</v>
      </c>
      <c r="D17" s="56" t="s">
        <v>44</v>
      </c>
      <c r="E17" s="47"/>
      <c r="F17" s="49" t="s">
        <v>45</v>
      </c>
      <c r="G17"/>
    </row>
    <row r="18" spans="1:7" ht="25.5" customHeight="1" thickBot="1">
      <c r="A18" s="50" t="s">
        <v>46</v>
      </c>
      <c r="B18" s="51"/>
      <c r="C18" s="55" t="s">
        <v>29</v>
      </c>
      <c r="D18" s="52"/>
      <c r="E18" s="52"/>
      <c r="F18" s="53"/>
      <c r="G18"/>
    </row>
    <row r="19" spans="1:14" ht="14.25" customHeight="1">
      <c r="A19" s="170" t="s">
        <v>17</v>
      </c>
      <c r="B19" s="171"/>
      <c r="C19" s="171"/>
      <c r="D19" s="171"/>
      <c r="E19" s="171"/>
      <c r="F19" s="172"/>
      <c r="G19"/>
      <c r="H19"/>
      <c r="I19"/>
      <c r="J19"/>
      <c r="K19"/>
      <c r="L19"/>
      <c r="M19"/>
      <c r="N19"/>
    </row>
    <row r="20" spans="1:14" s="3" customFormat="1" ht="12.75">
      <c r="A20" s="157" t="s">
        <v>8</v>
      </c>
      <c r="B20" s="158"/>
      <c r="C20" s="158"/>
      <c r="D20" s="158"/>
      <c r="E20" s="158"/>
      <c r="F20" s="159"/>
      <c r="G20"/>
      <c r="H20"/>
      <c r="I20"/>
      <c r="J20"/>
      <c r="K20"/>
      <c r="L20"/>
      <c r="M20"/>
      <c r="N20"/>
    </row>
    <row r="21" spans="1:14" s="3" customFormat="1" ht="12.75">
      <c r="A21" s="152" t="s">
        <v>47</v>
      </c>
      <c r="B21" s="153"/>
      <c r="C21" s="8"/>
      <c r="D21" s="173" t="s">
        <v>30</v>
      </c>
      <c r="E21" s="153"/>
      <c r="F21" s="11"/>
      <c r="G21"/>
      <c r="H21"/>
      <c r="I21"/>
      <c r="J21"/>
      <c r="K21"/>
      <c r="L21"/>
      <c r="M21"/>
      <c r="N21"/>
    </row>
    <row r="22" spans="1:14" s="3" customFormat="1" ht="12.75">
      <c r="A22" s="152" t="s">
        <v>48</v>
      </c>
      <c r="B22" s="153"/>
      <c r="C22" s="9"/>
      <c r="D22" s="173" t="s">
        <v>31</v>
      </c>
      <c r="E22" s="153"/>
      <c r="F22" s="10"/>
      <c r="G22"/>
      <c r="H22"/>
      <c r="I22"/>
      <c r="J22"/>
      <c r="K22"/>
      <c r="L22"/>
      <c r="M22"/>
      <c r="N22"/>
    </row>
    <row r="23" spans="1:14" s="3" customFormat="1" ht="13.5" customHeight="1">
      <c r="A23" s="152" t="s">
        <v>49</v>
      </c>
      <c r="B23" s="153"/>
      <c r="C23" s="9"/>
      <c r="D23" s="173" t="s">
        <v>52</v>
      </c>
      <c r="E23" s="153"/>
      <c r="F23" s="10"/>
      <c r="G23"/>
      <c r="H23"/>
      <c r="I23"/>
      <c r="J23"/>
      <c r="K23"/>
      <c r="L23"/>
      <c r="M23"/>
      <c r="N23"/>
    </row>
    <row r="24" spans="1:14" s="3" customFormat="1" ht="12.75" customHeight="1">
      <c r="A24" s="152" t="s">
        <v>50</v>
      </c>
      <c r="B24" s="153"/>
      <c r="C24" s="9"/>
      <c r="D24" s="173" t="s">
        <v>53</v>
      </c>
      <c r="E24" s="153"/>
      <c r="F24" s="10"/>
      <c r="G24"/>
      <c r="H24"/>
      <c r="I24"/>
      <c r="J24"/>
      <c r="K24"/>
      <c r="L24"/>
      <c r="M24"/>
      <c r="N24"/>
    </row>
    <row r="25" spans="1:14" s="3" customFormat="1" ht="12.75" customHeight="1">
      <c r="A25" s="152" t="s">
        <v>51</v>
      </c>
      <c r="B25" s="153"/>
      <c r="C25" s="9"/>
      <c r="D25" s="173" t="s">
        <v>48</v>
      </c>
      <c r="E25" s="153"/>
      <c r="F25" s="10"/>
      <c r="H25"/>
      <c r="I25"/>
      <c r="J25"/>
      <c r="K25"/>
      <c r="L25"/>
      <c r="M25"/>
      <c r="N25"/>
    </row>
    <row r="26" spans="1:14" s="3" customFormat="1" ht="13.5" customHeight="1">
      <c r="A26" s="176"/>
      <c r="B26" s="177"/>
      <c r="C26" s="12"/>
      <c r="D26" s="179"/>
      <c r="E26" s="177"/>
      <c r="F26" s="10"/>
      <c r="H26"/>
      <c r="I26"/>
      <c r="J26"/>
      <c r="K26"/>
      <c r="L26"/>
      <c r="M26"/>
      <c r="N26"/>
    </row>
    <row r="27" spans="1:14" s="3" customFormat="1" ht="13.5" customHeight="1">
      <c r="A27" s="174"/>
      <c r="B27" s="175"/>
      <c r="C27" s="57"/>
      <c r="D27" s="178"/>
      <c r="E27" s="178"/>
      <c r="F27" s="58"/>
      <c r="H27"/>
      <c r="I27"/>
      <c r="J27"/>
      <c r="K27"/>
      <c r="L27"/>
      <c r="M27"/>
      <c r="N27"/>
    </row>
    <row r="28" spans="1:14" ht="12.75" customHeight="1" thickBot="1">
      <c r="A28" s="133" t="s">
        <v>21</v>
      </c>
      <c r="B28" s="134"/>
      <c r="C28" s="134"/>
      <c r="D28" s="134"/>
      <c r="E28" s="134"/>
      <c r="F28" s="135"/>
      <c r="H28"/>
      <c r="I28"/>
      <c r="J28"/>
      <c r="K28"/>
      <c r="L28"/>
      <c r="M28"/>
      <c r="N28"/>
    </row>
    <row r="29" spans="8:14" ht="12.75">
      <c r="H29"/>
      <c r="I29"/>
      <c r="J29"/>
      <c r="K29"/>
      <c r="L29"/>
      <c r="M29"/>
      <c r="N29"/>
    </row>
    <row r="30" spans="8:14" ht="12.75">
      <c r="H30"/>
      <c r="I30"/>
      <c r="J30"/>
      <c r="K30"/>
      <c r="L30"/>
      <c r="M30"/>
      <c r="N30"/>
    </row>
    <row r="31" spans="8:14" ht="12.75">
      <c r="H31"/>
      <c r="I31"/>
      <c r="J31"/>
      <c r="K31"/>
      <c r="L31"/>
      <c r="M31"/>
      <c r="N31"/>
    </row>
    <row r="32" spans="8:14" ht="12.75">
      <c r="H32"/>
      <c r="I32"/>
      <c r="J32"/>
      <c r="K32"/>
      <c r="L32"/>
      <c r="M32"/>
      <c r="N32"/>
    </row>
    <row r="33" spans="8:14" ht="12.75">
      <c r="H33"/>
      <c r="I33"/>
      <c r="J33"/>
      <c r="K33"/>
      <c r="L33"/>
      <c r="M33"/>
      <c r="N33"/>
    </row>
    <row r="34" spans="8:14" ht="12.75">
      <c r="H34"/>
      <c r="I34"/>
      <c r="J34"/>
      <c r="K34"/>
      <c r="L34"/>
      <c r="M34"/>
      <c r="N34"/>
    </row>
  </sheetData>
  <sheetProtection password="98E5" sheet="1" objects="1" scenarios="1"/>
  <mergeCells count="31">
    <mergeCell ref="A27:B27"/>
    <mergeCell ref="A26:B26"/>
    <mergeCell ref="D27:E27"/>
    <mergeCell ref="D26:E26"/>
    <mergeCell ref="A24:B24"/>
    <mergeCell ref="A25:B25"/>
    <mergeCell ref="A19:F19"/>
    <mergeCell ref="D21:E21"/>
    <mergeCell ref="D22:E22"/>
    <mergeCell ref="D23:E23"/>
    <mergeCell ref="A21:B21"/>
    <mergeCell ref="D24:E24"/>
    <mergeCell ref="A23:B23"/>
    <mergeCell ref="D25:E25"/>
    <mergeCell ref="A1:F1"/>
    <mergeCell ref="A20:F20"/>
    <mergeCell ref="A13:F13"/>
    <mergeCell ref="A14:F14"/>
    <mergeCell ref="B11:F11"/>
    <mergeCell ref="A12:F12"/>
    <mergeCell ref="B4:F4"/>
    <mergeCell ref="A28:F28"/>
    <mergeCell ref="B2:F2"/>
    <mergeCell ref="B5:F5"/>
    <mergeCell ref="B6:F6"/>
    <mergeCell ref="B7:F7"/>
    <mergeCell ref="B8:F8"/>
    <mergeCell ref="B9:F9"/>
    <mergeCell ref="B10:F10"/>
    <mergeCell ref="A15:F15"/>
    <mergeCell ref="A22:B22"/>
  </mergeCells>
  <printOptions horizontalCentered="1"/>
  <pageMargins left="0.15748031496062992" right="0.1968503937007874" top="0.984251968503937" bottom="0.984251968503937" header="0.5118110236220472" footer="0.5118110236220472"/>
  <pageSetup fitToHeight="1" fitToWidth="1" orientation="portrait" paperSize="9" scale="67" r:id="rId1"/>
</worksheet>
</file>

<file path=xl/worksheets/sheet2.xml><?xml version="1.0" encoding="utf-8"?>
<worksheet xmlns="http://schemas.openxmlformats.org/spreadsheetml/2006/main" xmlns:r="http://schemas.openxmlformats.org/officeDocument/2006/relationships">
  <sheetPr>
    <pageSetUpPr fitToPage="1"/>
  </sheetPr>
  <dimension ref="A1:AA37"/>
  <sheetViews>
    <sheetView tabSelected="1" zoomScale="76" zoomScaleNormal="76" zoomScalePageLayoutView="0" workbookViewId="0" topLeftCell="A1">
      <selection activeCell="J27" sqref="J27"/>
    </sheetView>
  </sheetViews>
  <sheetFormatPr defaultColWidth="11.421875" defaultRowHeight="12.75"/>
  <cols>
    <col min="1" max="1" width="7.28125" style="13" customWidth="1"/>
    <col min="2" max="2" width="94.421875" style="7" customWidth="1"/>
    <col min="3" max="3" width="79.140625" style="7" customWidth="1"/>
    <col min="4" max="4" width="4.140625" style="13" customWidth="1"/>
    <col min="5" max="8" width="3.7109375" style="13" customWidth="1"/>
    <col min="9" max="9" width="4.421875" style="14" customWidth="1"/>
    <col min="10" max="10" width="21.7109375" style="19" customWidth="1"/>
    <col min="11" max="11" width="7.140625" style="21" customWidth="1"/>
    <col min="12" max="12" width="6.28125" style="34" bestFit="1" customWidth="1"/>
    <col min="13" max="13" width="11.7109375" style="35" bestFit="1" customWidth="1"/>
    <col min="14" max="14" width="2.28125" style="36" bestFit="1" customWidth="1"/>
    <col min="15" max="15" width="7.140625" style="37" bestFit="1" customWidth="1"/>
    <col min="16" max="16" width="10.00390625" style="37" bestFit="1" customWidth="1"/>
    <col min="17" max="17" width="2.28125" style="38" bestFit="1" customWidth="1"/>
    <col min="18" max="18" width="7.7109375" style="38" bestFit="1" customWidth="1"/>
    <col min="19" max="19" width="2.28125" style="39" bestFit="1" customWidth="1"/>
    <col min="20" max="20" width="10.28125" style="35" bestFit="1" customWidth="1"/>
    <col min="21" max="21" width="2.28125" style="60" bestFit="1" customWidth="1"/>
    <col min="22" max="22" width="9.00390625" style="61" bestFit="1" customWidth="1"/>
    <col min="23" max="23" width="8.57421875" style="61" bestFit="1" customWidth="1"/>
    <col min="24" max="24" width="2.28125" style="33" bestFit="1" customWidth="1"/>
    <col min="25" max="25" width="6.00390625" style="26" bestFit="1" customWidth="1"/>
    <col min="26" max="26" width="2.28125" style="15" bestFit="1" customWidth="1"/>
    <col min="27" max="27" width="11.421875" style="15" customWidth="1"/>
    <col min="28" max="16384" width="11.421875" style="6" customWidth="1"/>
  </cols>
  <sheetData>
    <row r="1" spans="1:27" s="112" customFormat="1" ht="19.5" customHeight="1">
      <c r="A1" s="128" t="str">
        <f>Identification!B2</f>
        <v>Certificat d'Aptitudes Professionnelles « Maintenance des matériels »</v>
      </c>
      <c r="B1" s="129"/>
      <c r="C1" s="130" t="str">
        <f>Identification!B5</f>
        <v>EP1 (Unité UP1) : Analyse fonctionnelle et technologique</v>
      </c>
      <c r="D1" s="180">
        <f>Identification!B8</f>
        <v>0</v>
      </c>
      <c r="E1" s="180"/>
      <c r="F1" s="180"/>
      <c r="G1" s="180"/>
      <c r="H1" s="180"/>
      <c r="I1" s="113"/>
      <c r="J1" s="114"/>
      <c r="K1" s="31" t="s">
        <v>16</v>
      </c>
      <c r="L1" s="115"/>
      <c r="M1" s="116"/>
      <c r="N1" s="117"/>
      <c r="O1" s="118"/>
      <c r="P1" s="118"/>
      <c r="Q1" s="119"/>
      <c r="R1" s="119"/>
      <c r="S1" s="117"/>
      <c r="T1" s="116"/>
      <c r="U1" s="120"/>
      <c r="V1" s="121"/>
      <c r="W1" s="121"/>
      <c r="X1" s="122"/>
      <c r="Y1" s="123"/>
      <c r="Z1" s="124"/>
      <c r="AA1" s="124"/>
    </row>
    <row r="2" spans="1:27" s="112" customFormat="1" ht="19.5" customHeight="1" thickBot="1">
      <c r="A2" s="180" t="s">
        <v>12</v>
      </c>
      <c r="B2" s="180"/>
      <c r="C2" s="125" t="s">
        <v>32</v>
      </c>
      <c r="D2" s="59" t="s">
        <v>22</v>
      </c>
      <c r="E2" s="126">
        <v>0</v>
      </c>
      <c r="F2" s="126">
        <v>1</v>
      </c>
      <c r="G2" s="126">
        <v>2</v>
      </c>
      <c r="H2" s="126">
        <v>3</v>
      </c>
      <c r="I2" s="113"/>
      <c r="J2" s="127"/>
      <c r="K2" s="32" t="s">
        <v>15</v>
      </c>
      <c r="L2" s="115"/>
      <c r="M2" s="116"/>
      <c r="N2" s="117"/>
      <c r="O2" s="118"/>
      <c r="P2" s="118"/>
      <c r="Q2" s="119"/>
      <c r="R2" s="119"/>
      <c r="S2" s="117"/>
      <c r="T2" s="116"/>
      <c r="U2" s="120"/>
      <c r="V2" s="121"/>
      <c r="W2" s="121"/>
      <c r="X2" s="122"/>
      <c r="Y2" s="123"/>
      <c r="Z2" s="124"/>
      <c r="AA2" s="124"/>
    </row>
    <row r="3" spans="1:22" ht="19.5" customHeight="1">
      <c r="A3" s="196" t="s">
        <v>54</v>
      </c>
      <c r="B3" s="197"/>
      <c r="C3" s="197"/>
      <c r="D3" s="197"/>
      <c r="E3" s="197"/>
      <c r="F3" s="197"/>
      <c r="G3" s="197"/>
      <c r="H3" s="198"/>
      <c r="I3" s="16">
        <f>(IF(N3&gt;1,"◄",""))</f>
      </c>
      <c r="K3" s="22">
        <v>0.15</v>
      </c>
      <c r="M3" s="40">
        <f>IF(N3=1,SUMPRODUCT(M4:M6,N4:N6)/SUMPRODUCT(K4:K6,N4:N6),0)</f>
        <v>0</v>
      </c>
      <c r="N3" s="36">
        <f>IF(SUM(N4:N6)=0,0,1)</f>
        <v>0</v>
      </c>
      <c r="P3" s="37">
        <f>SUM(P4:P6)</f>
        <v>1</v>
      </c>
      <c r="T3" s="41"/>
      <c r="V3" s="41"/>
    </row>
    <row r="4" spans="1:22" ht="19.5" customHeight="1">
      <c r="A4" s="96" t="s">
        <v>83</v>
      </c>
      <c r="B4" s="97" t="s">
        <v>38</v>
      </c>
      <c r="C4" s="110" t="s">
        <v>55</v>
      </c>
      <c r="D4" s="72"/>
      <c r="E4" s="73"/>
      <c r="F4" s="73"/>
      <c r="G4" s="73"/>
      <c r="H4" s="111"/>
      <c r="I4" s="28">
        <f>IF(N4&gt;1,"◄",(IF(S4&gt;0,"◄","")))</f>
      </c>
      <c r="K4" s="21">
        <v>0.5</v>
      </c>
      <c r="M4" s="35">
        <f>(IF(F4&lt;&gt;"",1/3,0)+IF(G4&lt;&gt;"",2/3,0)+IF(H4&lt;&gt;"",1,0))*K4*20</f>
        <v>0</v>
      </c>
      <c r="N4" s="36">
        <f>IF(D4="",IF(E4&lt;&gt;"",1,0)+IF(F4&lt;&gt;"",1,0)+IF(G4&lt;&gt;"",1,0)+IF(H4&lt;&gt;"",1,0),0)</f>
        <v>0</v>
      </c>
      <c r="O4" s="37">
        <f>IF(D4&lt;&gt;"",0,(IF(E4&lt;&gt;"",0.02,(M4/(K4*20)))))</f>
        <v>0</v>
      </c>
      <c r="P4" s="37">
        <f>IF(D4&lt;&gt;"",0,K4)</f>
        <v>0.5</v>
      </c>
      <c r="Q4" s="38">
        <f>IF(I4&lt;&gt;"",1,0)</f>
        <v>0</v>
      </c>
      <c r="R4" s="38" t="b">
        <f>IF(D4="",OR(E4&lt;&gt;"",F4&lt;&gt;"",G4&lt;&gt;"",H4&lt;&gt;""),0)</f>
        <v>0</v>
      </c>
      <c r="S4" s="42">
        <f>IF(D4&lt;&gt;"",IF(E4&lt;&gt;"",1,0)+IF(F4&lt;&gt;"",1,0)+IF(G4&lt;&gt;"",1,0)+IF(H4&lt;&gt;"",1,0),0)</f>
        <v>0</v>
      </c>
      <c r="T4" s="34"/>
      <c r="V4" s="34"/>
    </row>
    <row r="5" spans="1:26" ht="19.5" customHeight="1">
      <c r="A5" s="96" t="s">
        <v>56</v>
      </c>
      <c r="B5" s="97" t="s">
        <v>57</v>
      </c>
      <c r="C5" s="98" t="s">
        <v>58</v>
      </c>
      <c r="D5" s="63"/>
      <c r="E5" s="64"/>
      <c r="F5" s="64"/>
      <c r="G5" s="64"/>
      <c r="H5" s="65"/>
      <c r="I5" s="28">
        <f>IF(N5&gt;1,"◄",(IF(S5&gt;0,"◄","")))</f>
      </c>
      <c r="K5" s="21">
        <v>0.3</v>
      </c>
      <c r="M5" s="35">
        <f>(IF(F5&lt;&gt;"",1/3,0)+IF(G5&lt;&gt;"",2/3,0)+IF(H5&lt;&gt;"",1,0))*K5*20</f>
        <v>0</v>
      </c>
      <c r="N5" s="36">
        <f>IF(D5="",IF(E5&lt;&gt;"",1,0)+IF(F5&lt;&gt;"",1,0)+IF(G5&lt;&gt;"",1,0)+IF(H5&lt;&gt;"",1,0),0)</f>
        <v>0</v>
      </c>
      <c r="O5" s="37">
        <f>IF(D5&lt;&gt;"",0,(IF(E5&lt;&gt;"",0.02,(M5/(K5*20)))))</f>
        <v>0</v>
      </c>
      <c r="P5" s="37">
        <f>IF(D5&lt;&gt;"",0,K5)</f>
        <v>0.3</v>
      </c>
      <c r="Q5" s="38">
        <f>IF(I5&lt;&gt;"",1,0)</f>
        <v>0</v>
      </c>
      <c r="R5" s="38" t="b">
        <f aca="true" t="shared" si="0" ref="R5:R16">IF(D5="",OR(E5&lt;&gt;"",F5&lt;&gt;"",G5&lt;&gt;"",H5&lt;&gt;""),0)</f>
        <v>0</v>
      </c>
      <c r="S5" s="42">
        <f aca="true" t="shared" si="1" ref="S5:S16">IF(D5&lt;&gt;"",IF(E5&lt;&gt;"",1,0)+IF(F5&lt;&gt;"",1,0)+IF(G5&lt;&gt;"",1,0)+IF(H5&lt;&gt;"",1,0),0)</f>
        <v>0</v>
      </c>
      <c r="T5" s="34"/>
      <c r="V5" s="34"/>
      <c r="Z5" s="27"/>
    </row>
    <row r="6" spans="1:26" ht="19.5" customHeight="1" thickBot="1">
      <c r="A6" s="99" t="s">
        <v>59</v>
      </c>
      <c r="B6" s="100" t="s">
        <v>60</v>
      </c>
      <c r="C6" s="101" t="s">
        <v>61</v>
      </c>
      <c r="D6" s="66"/>
      <c r="E6" s="67"/>
      <c r="F6" s="67"/>
      <c r="G6" s="67"/>
      <c r="H6" s="68"/>
      <c r="I6" s="28">
        <f>IF(N6&gt;1,"◄",(IF(S6&gt;0,"◄","")))</f>
      </c>
      <c r="K6" s="21">
        <v>0.2</v>
      </c>
      <c r="L6" s="34">
        <f>SUM(K4:K6)</f>
        <v>1</v>
      </c>
      <c r="M6" s="35">
        <f>(IF(F6&lt;&gt;"",1/3,0)+IF(G6&lt;&gt;"",2/3,0)+IF(H6&lt;&gt;"",1,0))*K6*20</f>
        <v>0</v>
      </c>
      <c r="N6" s="36">
        <f>IF(D6="",IF(E6&lt;&gt;"",1,0)+IF(F6&lt;&gt;"",1,0)+IF(G6&lt;&gt;"",1,0)+IF(H6&lt;&gt;"",1,0),0)</f>
        <v>0</v>
      </c>
      <c r="O6" s="37">
        <f>IF(D6&lt;&gt;"",0,(IF(E6&lt;&gt;"",0.02,(M6/(K6*20)))))</f>
        <v>0</v>
      </c>
      <c r="P6" s="37">
        <f>IF(D6&lt;&gt;"",0,K6)</f>
        <v>0.2</v>
      </c>
      <c r="Q6" s="38">
        <f>IF(I6&lt;&gt;"",1,0)</f>
        <v>0</v>
      </c>
      <c r="R6" s="38" t="b">
        <f>IF(D6="",OR(E6&lt;&gt;"",F6&lt;&gt;"",G6&lt;&gt;"",H6&lt;&gt;""),0)</f>
        <v>0</v>
      </c>
      <c r="S6" s="42">
        <f>IF(D6&lt;&gt;"",IF(E6&lt;&gt;"",1,0)+IF(F6&lt;&gt;"",1,0)+IF(G6&lt;&gt;"",1,0)+IF(H6&lt;&gt;"",1,0),0)</f>
        <v>0</v>
      </c>
      <c r="T6" s="34"/>
      <c r="V6" s="34"/>
      <c r="Z6" s="27"/>
    </row>
    <row r="7" spans="1:26" ht="19.5" customHeight="1">
      <c r="A7" s="196" t="s">
        <v>62</v>
      </c>
      <c r="B7" s="197"/>
      <c r="C7" s="197"/>
      <c r="D7" s="197"/>
      <c r="E7" s="197"/>
      <c r="F7" s="197"/>
      <c r="G7" s="197"/>
      <c r="H7" s="198"/>
      <c r="I7" s="16"/>
      <c r="J7" s="20"/>
      <c r="K7" s="22">
        <v>0.2</v>
      </c>
      <c r="M7" s="40">
        <f>IF(N7=1,SUMPRODUCT(M8:M10,N8:N10)/SUMPRODUCT(K8:K10,N8:N10),0)</f>
        <v>0</v>
      </c>
      <c r="N7" s="36">
        <f>IF(SUM(N8:N10)=0,0,1)</f>
        <v>0</v>
      </c>
      <c r="P7" s="37">
        <f>SUM(P8:P10)</f>
        <v>1</v>
      </c>
      <c r="R7" s="38" t="b">
        <f>OR(R4=FALSE,R5=FALSE,R6=FALSE)</f>
        <v>1</v>
      </c>
      <c r="S7" s="42"/>
      <c r="T7" s="41"/>
      <c r="V7" s="41"/>
      <c r="Z7" s="27"/>
    </row>
    <row r="8" spans="1:26" ht="19.5" customHeight="1">
      <c r="A8" s="102" t="s">
        <v>63</v>
      </c>
      <c r="B8" s="103" t="s">
        <v>91</v>
      </c>
      <c r="C8" s="131" t="s">
        <v>64</v>
      </c>
      <c r="D8" s="69"/>
      <c r="E8" s="70"/>
      <c r="F8" s="70"/>
      <c r="G8" s="70"/>
      <c r="H8" s="71"/>
      <c r="I8" s="28">
        <f>IF(N8&gt;1,"◄",(IF(S8&gt;0,"◄","")))</f>
      </c>
      <c r="J8" s="20"/>
      <c r="K8" s="21">
        <v>0.5</v>
      </c>
      <c r="M8" s="35">
        <f>(IF(F8&lt;&gt;"",1/3,0)+IF(G8&lt;&gt;"",2/3,0)+IF(H8&lt;&gt;"",1,0))*K8*20</f>
        <v>0</v>
      </c>
      <c r="N8" s="36">
        <f>IF(D8="",IF(E8&lt;&gt;"",1,0)+IF(F8&lt;&gt;"",1,0)+IF(G8&lt;&gt;"",1,0)+IF(H8&lt;&gt;"",1,0),0)</f>
        <v>0</v>
      </c>
      <c r="O8" s="37">
        <f>IF(D8&lt;&gt;"",0,(IF(E8&lt;&gt;"",0.02,(M8/(K8*20)))))</f>
        <v>0</v>
      </c>
      <c r="P8" s="37">
        <f>IF(D8&lt;&gt;"",0,K8)</f>
        <v>0.5</v>
      </c>
      <c r="Q8" s="38">
        <f aca="true" t="shared" si="2" ref="Q8:Q14">IF(I8&lt;&gt;"",1,0)</f>
        <v>0</v>
      </c>
      <c r="R8" s="38" t="b">
        <f t="shared" si="0"/>
        <v>0</v>
      </c>
      <c r="S8" s="42">
        <f t="shared" si="1"/>
        <v>0</v>
      </c>
      <c r="T8" s="34"/>
      <c r="V8" s="34"/>
      <c r="Z8" s="27"/>
    </row>
    <row r="9" spans="1:26" ht="19.5" customHeight="1">
      <c r="A9" s="96" t="s">
        <v>65</v>
      </c>
      <c r="B9" s="97" t="s">
        <v>92</v>
      </c>
      <c r="C9" s="132" t="s">
        <v>66</v>
      </c>
      <c r="D9" s="72"/>
      <c r="E9" s="73"/>
      <c r="F9" s="73"/>
      <c r="G9" s="73"/>
      <c r="H9" s="74"/>
      <c r="I9" s="28">
        <f>IF(N9&gt;1,"◄",(IF(S9&gt;0,"◄","")))</f>
      </c>
      <c r="J9" s="20"/>
      <c r="K9" s="21">
        <v>0.3</v>
      </c>
      <c r="M9" s="35">
        <f>(IF(F9&lt;&gt;"",1/3,0)+IF(G9&lt;&gt;"",2/3,0)+IF(H9&lt;&gt;"",1,0))*K9*20</f>
        <v>0</v>
      </c>
      <c r="N9" s="36">
        <f>IF(D9="",IF(E9&lt;&gt;"",1,0)+IF(F9&lt;&gt;"",1,0)+IF(G9&lt;&gt;"",1,0)+IF(H9&lt;&gt;"",1,0),0)</f>
        <v>0</v>
      </c>
      <c r="O9" s="37">
        <f>IF(D9&lt;&gt;"",0,(IF(E9&lt;&gt;"",0.02,(M9/(K9*20)))))</f>
        <v>0</v>
      </c>
      <c r="P9" s="37">
        <f>IF(D9&lt;&gt;"",0,K9)</f>
        <v>0.3</v>
      </c>
      <c r="Q9" s="38">
        <f>IF(I9&lt;&gt;"",1,0)</f>
        <v>0</v>
      </c>
      <c r="R9" s="38" t="b">
        <f>IF(D9="",OR(E9&lt;&gt;"",F9&lt;&gt;"",G9&lt;&gt;"",H9&lt;&gt;""),0)</f>
        <v>0</v>
      </c>
      <c r="S9" s="42">
        <f>IF(D9&lt;&gt;"",IF(E9&lt;&gt;"",1,0)+IF(F9&lt;&gt;"",1,0)+IF(G9&lt;&gt;"",1,0)+IF(H9&lt;&gt;"",1,0),0)</f>
        <v>0</v>
      </c>
      <c r="T9" s="34"/>
      <c r="V9" s="34"/>
      <c r="Z9" s="27"/>
    </row>
    <row r="10" spans="1:26" ht="19.5" customHeight="1" thickBot="1">
      <c r="A10" s="99" t="s">
        <v>67</v>
      </c>
      <c r="B10" s="100" t="s">
        <v>68</v>
      </c>
      <c r="C10" s="104" t="s">
        <v>69</v>
      </c>
      <c r="D10" s="75"/>
      <c r="E10" s="76"/>
      <c r="F10" s="76"/>
      <c r="G10" s="76"/>
      <c r="H10" s="77"/>
      <c r="I10" s="28">
        <f>IF(N10&gt;1,"◄",(IF(S10&gt;0,"◄","")))</f>
      </c>
      <c r="J10" s="20"/>
      <c r="K10" s="21">
        <v>0.2</v>
      </c>
      <c r="L10" s="34">
        <f>SUM(K8:K10)</f>
        <v>1</v>
      </c>
      <c r="M10" s="35">
        <f>(IF(F10&lt;&gt;"",1/3,0)+IF(G10&lt;&gt;"",2/3,0)+IF(H10&lt;&gt;"",1,0))*K10*20</f>
        <v>0</v>
      </c>
      <c r="N10" s="36">
        <f>IF(D10="",IF(E10&lt;&gt;"",1,0)+IF(F10&lt;&gt;"",1,0)+IF(G10&lt;&gt;"",1,0)+IF(H10&lt;&gt;"",1,0),0)</f>
        <v>0</v>
      </c>
      <c r="O10" s="37">
        <f>IF(D10&lt;&gt;"",0,(IF(E10&lt;&gt;"",0.02,(M10/(K10*20)))))</f>
        <v>0</v>
      </c>
      <c r="P10" s="37">
        <f>IF(D10&lt;&gt;"",0,K10)</f>
        <v>0.2</v>
      </c>
      <c r="Q10" s="38">
        <f t="shared" si="2"/>
        <v>0</v>
      </c>
      <c r="R10" s="38" t="b">
        <f t="shared" si="0"/>
        <v>0</v>
      </c>
      <c r="S10" s="42">
        <f t="shared" si="1"/>
        <v>0</v>
      </c>
      <c r="T10" s="34"/>
      <c r="V10" s="34"/>
      <c r="Z10" s="27"/>
    </row>
    <row r="11" spans="1:26" ht="19.5" customHeight="1">
      <c r="A11" s="181" t="s">
        <v>70</v>
      </c>
      <c r="B11" s="182"/>
      <c r="C11" s="182"/>
      <c r="D11" s="182"/>
      <c r="E11" s="182"/>
      <c r="F11" s="182"/>
      <c r="G11" s="182"/>
      <c r="H11" s="184"/>
      <c r="I11" s="16"/>
      <c r="J11" s="20"/>
      <c r="K11" s="22">
        <v>0.1</v>
      </c>
      <c r="M11" s="40">
        <f>IF(N11=1,SUMPRODUCT(M12:M12,N12:N12)/SUMPRODUCT(K12:K12,N12:N12),0)</f>
        <v>0</v>
      </c>
      <c r="N11" s="36">
        <f>IF(SUM(N12:N12)=0,0,1)</f>
        <v>0</v>
      </c>
      <c r="P11" s="37">
        <f>SUM(P12:P12)</f>
        <v>1</v>
      </c>
      <c r="R11" s="38" t="b">
        <f>OR(R8=FALSE,R9=FALSE,R10=FALSE)</f>
        <v>1</v>
      </c>
      <c r="S11" s="42"/>
      <c r="T11" s="41"/>
      <c r="V11" s="41"/>
      <c r="Z11" s="27"/>
    </row>
    <row r="12" spans="1:26" ht="19.5" customHeight="1" thickBot="1">
      <c r="A12" s="105" t="s">
        <v>71</v>
      </c>
      <c r="B12" s="106" t="s">
        <v>72</v>
      </c>
      <c r="C12" s="107" t="s">
        <v>73</v>
      </c>
      <c r="D12" s="72"/>
      <c r="E12" s="78"/>
      <c r="F12" s="78"/>
      <c r="G12" s="78"/>
      <c r="H12" s="79"/>
      <c r="I12" s="28">
        <f>IF(N12&gt;1,"◄",(IF(S12&gt;0,"◄","")))</f>
      </c>
      <c r="J12" s="20"/>
      <c r="K12" s="21">
        <v>1</v>
      </c>
      <c r="L12" s="34">
        <f>SUM(K12)</f>
        <v>1</v>
      </c>
      <c r="M12" s="35">
        <f>(IF(F12&lt;&gt;"",1/3,0)+IF(G12&lt;&gt;"",2/3,0)+IF(H12&lt;&gt;"",1,0))*K12*20</f>
        <v>0</v>
      </c>
      <c r="N12" s="36">
        <f>IF(D12="",IF(E12&lt;&gt;"",1,0)+IF(F12&lt;&gt;"",1,0)+IF(G12&lt;&gt;"",1,0)+IF(H12&lt;&gt;"",1,0),0)</f>
        <v>0</v>
      </c>
      <c r="O12" s="37">
        <f>IF(D12&lt;&gt;"",0,(IF(E12&lt;&gt;"",0.02,(M12/(K12*20)))))</f>
        <v>0</v>
      </c>
      <c r="P12" s="37">
        <f>IF(D12&lt;&gt;"",0,K12)</f>
        <v>1</v>
      </c>
      <c r="Q12" s="38">
        <f t="shared" si="2"/>
        <v>0</v>
      </c>
      <c r="R12" s="38" t="b">
        <f t="shared" si="0"/>
        <v>0</v>
      </c>
      <c r="S12" s="42">
        <f t="shared" si="1"/>
        <v>0</v>
      </c>
      <c r="T12" s="34"/>
      <c r="V12" s="34"/>
      <c r="Z12" s="27"/>
    </row>
    <row r="13" spans="1:26" ht="19.5" customHeight="1">
      <c r="A13" s="181" t="s">
        <v>74</v>
      </c>
      <c r="B13" s="182"/>
      <c r="C13" s="182"/>
      <c r="D13" s="182"/>
      <c r="E13" s="182"/>
      <c r="F13" s="182"/>
      <c r="G13" s="182"/>
      <c r="H13" s="184"/>
      <c r="I13" s="16"/>
      <c r="J13" s="20"/>
      <c r="K13" s="22">
        <v>0.25</v>
      </c>
      <c r="M13" s="40">
        <f>IF(N13=1,SUMPRODUCT(M14:M14,N14:N14)/SUMPRODUCT(K14:K14,N14:N14),0)</f>
        <v>0</v>
      </c>
      <c r="N13" s="36">
        <f>IF(SUM(N14:N14)=0,0,1)</f>
        <v>0</v>
      </c>
      <c r="P13" s="37">
        <f>SUM(P14:P14)</f>
        <v>1</v>
      </c>
      <c r="R13" s="38" t="b">
        <f>OR(R12=FALSE)</f>
        <v>1</v>
      </c>
      <c r="S13" s="42"/>
      <c r="T13" s="41"/>
      <c r="V13" s="41"/>
      <c r="Z13" s="27"/>
    </row>
    <row r="14" spans="1:26" ht="19.5" customHeight="1" thickBot="1">
      <c r="A14" s="105" t="s">
        <v>84</v>
      </c>
      <c r="B14" s="108" t="s">
        <v>93</v>
      </c>
      <c r="C14" s="109" t="s">
        <v>75</v>
      </c>
      <c r="D14" s="75"/>
      <c r="E14" s="80"/>
      <c r="F14" s="80"/>
      <c r="G14" s="80"/>
      <c r="H14" s="81"/>
      <c r="I14" s="28">
        <f>IF(N14&gt;1,"◄",(IF(S14&gt;0,"◄","")))</f>
      </c>
      <c r="J14" s="20"/>
      <c r="K14" s="21">
        <v>1</v>
      </c>
      <c r="L14" s="34">
        <f>SUM(K14)</f>
        <v>1</v>
      </c>
      <c r="M14" s="35">
        <f>(IF(F14&lt;&gt;"",1/3,0)+IF(G14&lt;&gt;"",2/3,0)+IF(H14&lt;&gt;"",1,0))*K14*20</f>
        <v>0</v>
      </c>
      <c r="N14" s="36">
        <f>IF(D14="",IF(E14&lt;&gt;"",1,0)+IF(F14&lt;&gt;"",1,0)+IF(G14&lt;&gt;"",1,0)+IF(H14&lt;&gt;"",1,0),0)</f>
        <v>0</v>
      </c>
      <c r="O14" s="37">
        <f>IF(D14&lt;&gt;"",0,(IF(E14&lt;&gt;"",0.02,(M14/(K14*20)))))</f>
        <v>0</v>
      </c>
      <c r="P14" s="37">
        <f>IF(D14&lt;&gt;"",0,K14)</f>
        <v>1</v>
      </c>
      <c r="Q14" s="38">
        <f t="shared" si="2"/>
        <v>0</v>
      </c>
      <c r="R14" s="38" t="b">
        <f t="shared" si="0"/>
        <v>0</v>
      </c>
      <c r="S14" s="42">
        <f t="shared" si="1"/>
        <v>0</v>
      </c>
      <c r="T14" s="34"/>
      <c r="V14" s="34"/>
      <c r="Z14" s="27"/>
    </row>
    <row r="15" spans="1:26" ht="19.5" customHeight="1">
      <c r="A15" s="181" t="s">
        <v>76</v>
      </c>
      <c r="B15" s="182"/>
      <c r="C15" s="183"/>
      <c r="D15" s="182"/>
      <c r="E15" s="182"/>
      <c r="F15" s="182"/>
      <c r="G15" s="182"/>
      <c r="H15" s="184"/>
      <c r="I15" s="16"/>
      <c r="J15" s="20"/>
      <c r="K15" s="22">
        <v>0.15</v>
      </c>
      <c r="M15" s="40">
        <f>IF(N15=1,SUMPRODUCT(M16,N16)/SUMPRODUCT(K16,N16:N18),0)</f>
        <v>0</v>
      </c>
      <c r="N15" s="36">
        <f>IF(SUM(N16)=0,0,1)</f>
        <v>0</v>
      </c>
      <c r="P15" s="37">
        <f>SUM(P16)</f>
        <v>1</v>
      </c>
      <c r="R15" s="38" t="b">
        <f>OR(R14=FALSE)</f>
        <v>1</v>
      </c>
      <c r="S15" s="42"/>
      <c r="T15" s="41"/>
      <c r="V15" s="41"/>
      <c r="Z15" s="27"/>
    </row>
    <row r="16" spans="1:26" ht="19.5" customHeight="1" thickBot="1">
      <c r="A16" s="105" t="s">
        <v>77</v>
      </c>
      <c r="B16" s="106" t="s">
        <v>78</v>
      </c>
      <c r="C16" s="107" t="s">
        <v>79</v>
      </c>
      <c r="D16" s="82"/>
      <c r="E16" s="83"/>
      <c r="F16" s="83"/>
      <c r="G16" s="83"/>
      <c r="H16" s="84"/>
      <c r="I16" s="28">
        <f>IF(N16&gt;1,"◄",(IF(S16&gt;0,"◄","")))</f>
      </c>
      <c r="J16" s="20"/>
      <c r="K16" s="21">
        <v>1</v>
      </c>
      <c r="L16" s="34">
        <f>SUM(K16)</f>
        <v>1</v>
      </c>
      <c r="M16" s="35">
        <f>(IF(F16&lt;&gt;"",1/3,0)+IF(G16&lt;&gt;"",2/3,0)+IF(H16&lt;&gt;"",1,0))*K16*20</f>
        <v>0</v>
      </c>
      <c r="N16" s="36">
        <f>IF(D16="",IF(E16&lt;&gt;"",1,0)+IF(F16&lt;&gt;"",1,0)+IF(G16&lt;&gt;"",1,0)+IF(H16&lt;&gt;"",1,0),0)</f>
        <v>0</v>
      </c>
      <c r="O16" s="37">
        <f>IF(D16&lt;&gt;"",0,(IF(E16&lt;&gt;"",0.02,(M16/(K16*20)))))</f>
        <v>0</v>
      </c>
      <c r="P16" s="37">
        <f>IF(D16&lt;&gt;"",0,K16)</f>
        <v>1</v>
      </c>
      <c r="Q16" s="38">
        <f>IF(I16&lt;&gt;"",1,0)</f>
        <v>0</v>
      </c>
      <c r="R16" s="38" t="b">
        <f t="shared" si="0"/>
        <v>0</v>
      </c>
      <c r="S16" s="42">
        <f t="shared" si="1"/>
        <v>0</v>
      </c>
      <c r="T16" s="34"/>
      <c r="V16" s="34"/>
      <c r="Z16" s="27"/>
    </row>
    <row r="17" spans="1:26" ht="19.5" customHeight="1">
      <c r="A17" s="181" t="s">
        <v>80</v>
      </c>
      <c r="B17" s="182"/>
      <c r="C17" s="183"/>
      <c r="D17" s="182"/>
      <c r="E17" s="182"/>
      <c r="F17" s="182"/>
      <c r="G17" s="182"/>
      <c r="H17" s="184"/>
      <c r="I17" s="16"/>
      <c r="J17" s="20"/>
      <c r="K17" s="22">
        <v>0.15</v>
      </c>
      <c r="M17" s="40">
        <f>IF(N17=1,SUMPRODUCT(M18:M18,N18:N18)/SUMPRODUCT(K18:K18,N18:N18),0)</f>
        <v>0</v>
      </c>
      <c r="N17" s="36">
        <f>IF(SUM(N18:N18)=0,0,1)</f>
        <v>0</v>
      </c>
      <c r="P17" s="37">
        <f>SUM(P18:P18)</f>
        <v>1</v>
      </c>
      <c r="R17" s="38" t="b">
        <f>OR(R16=FALSE)</f>
        <v>1</v>
      </c>
      <c r="S17" s="42"/>
      <c r="T17" s="41"/>
      <c r="V17" s="41"/>
      <c r="Z17" s="27"/>
    </row>
    <row r="18" spans="1:26" ht="19.5" customHeight="1" thickBot="1">
      <c r="A18" s="105" t="s">
        <v>85</v>
      </c>
      <c r="B18" s="106" t="s">
        <v>81</v>
      </c>
      <c r="C18" s="104" t="s">
        <v>82</v>
      </c>
      <c r="D18" s="75"/>
      <c r="E18" s="80"/>
      <c r="F18" s="80"/>
      <c r="G18" s="80"/>
      <c r="H18" s="81"/>
      <c r="I18" s="28">
        <f>IF(N18&gt;1,"◄",(IF(S18&gt;0,"◄","")))</f>
      </c>
      <c r="J18" s="20"/>
      <c r="K18" s="21">
        <v>1</v>
      </c>
      <c r="L18" s="34">
        <f>SUM(K18)</f>
        <v>1</v>
      </c>
      <c r="M18" s="35">
        <f>(IF(F18&lt;&gt;"",1/3,0)+IF(G18&lt;&gt;"",2/3,0)+IF(H18&lt;&gt;"",1,0))*K18*20</f>
        <v>0</v>
      </c>
      <c r="N18" s="36">
        <f>IF(D18="",IF(E18&lt;&gt;"",1,0)+IF(F18&lt;&gt;"",1,0)+IF(G18&lt;&gt;"",1,0)+IF(H18&lt;&gt;"",1,0),0)</f>
        <v>0</v>
      </c>
      <c r="O18" s="37">
        <f>IF(D18&lt;&gt;"",0,(IF(E18&lt;&gt;"",0.02,(M18/(K18*20)))))</f>
        <v>0</v>
      </c>
      <c r="P18" s="37">
        <f>IF(D18&lt;&gt;"",0,K18)</f>
        <v>1</v>
      </c>
      <c r="Q18" s="38">
        <f>IF(I18&lt;&gt;"",1,0)</f>
        <v>0</v>
      </c>
      <c r="R18" s="38" t="b">
        <f>IF(D18="",OR(E18&lt;&gt;"",F18&lt;&gt;"",G18&lt;&gt;"",H18&lt;&gt;""),0)</f>
        <v>0</v>
      </c>
      <c r="S18" s="42">
        <f>IF(D18&lt;&gt;"",IF(E18&lt;&gt;"",1,0)+IF(F18&lt;&gt;"",1,0)+IF(G18&lt;&gt;"",1,0)+IF(H18&lt;&gt;"",1,0),0)</f>
        <v>0</v>
      </c>
      <c r="T18" s="34"/>
      <c r="V18" s="34"/>
      <c r="Z18" s="27"/>
    </row>
    <row r="19" spans="1:18" ht="14.25">
      <c r="A19" s="208" t="s">
        <v>88</v>
      </c>
      <c r="B19" s="209"/>
      <c r="C19" s="209"/>
      <c r="D19" s="209"/>
      <c r="E19" s="209"/>
      <c r="F19" s="209"/>
      <c r="G19" s="209"/>
      <c r="H19" s="209"/>
      <c r="I19" s="30" t="s">
        <v>27</v>
      </c>
      <c r="R19" s="38" t="b">
        <f>OR(R18=FALSE)</f>
        <v>1</v>
      </c>
    </row>
    <row r="20" spans="1:18" ht="14.25">
      <c r="A20" s="85"/>
      <c r="B20" s="86"/>
      <c r="C20" s="87" t="s">
        <v>23</v>
      </c>
      <c r="D20" s="85"/>
      <c r="E20" s="206">
        <f>P3*K3+P7*K7+P11*K11+P13*K13+P15*K15+P17*K17</f>
        <v>1</v>
      </c>
      <c r="F20" s="207"/>
      <c r="G20" s="207"/>
      <c r="H20" s="207"/>
      <c r="I20" s="62" t="s">
        <v>86</v>
      </c>
      <c r="J20" s="210" t="str">
        <f>IF(R20=TRUE,"ATTENTION, au moins une ligne à évaluer n'est pas renseignée !","")</f>
        <v>ATTENTION, au moins une ligne à évaluer n'est pas renseignée !</v>
      </c>
      <c r="K20" s="34">
        <f>K3+K7+K11+K13+K15+K17</f>
        <v>1</v>
      </c>
      <c r="N20" s="36">
        <f>N3+N7+N11+N13+N15+N17</f>
        <v>0</v>
      </c>
      <c r="P20" s="43"/>
      <c r="Q20" s="38">
        <f>SUM(Q4:Q18)</f>
        <v>0</v>
      </c>
      <c r="R20" s="38" t="b">
        <f>OR(R7=TRUE,R11=TRUE,R13=TRUE,R15=TRUE,R17=TRUE,R19=TRUE)</f>
        <v>1</v>
      </c>
    </row>
    <row r="21" spans="1:10" ht="29.25" thickBot="1">
      <c r="A21" s="85"/>
      <c r="B21" s="86"/>
      <c r="C21" s="88" t="s">
        <v>89</v>
      </c>
      <c r="D21" s="85"/>
      <c r="E21" s="223">
        <f>IF(E20&lt;50%,"!",IF(Q20&lt;&gt;0,"",(IF(N20&lt;&gt;0,(M3*K3+M7*K7+M11*K11+M13*K13+M15*K15+M17*K17)/(K3*N3+K7*N7+K11*N11+K13*N13+K15*N15+K17*N17),0))))</f>
        <v>0</v>
      </c>
      <c r="F21" s="223"/>
      <c r="G21" s="224" t="s">
        <v>13</v>
      </c>
      <c r="H21" s="224"/>
      <c r="I21" s="62" t="s">
        <v>86</v>
      </c>
      <c r="J21" s="210"/>
    </row>
    <row r="22" spans="1:10" ht="15.75" thickBot="1">
      <c r="A22" s="85"/>
      <c r="B22" s="86"/>
      <c r="C22" s="88" t="s">
        <v>24</v>
      </c>
      <c r="D22" s="85"/>
      <c r="E22" s="194"/>
      <c r="F22" s="195"/>
      <c r="G22" s="225" t="s">
        <v>11</v>
      </c>
      <c r="H22" s="226"/>
      <c r="I22" s="62" t="s">
        <v>86</v>
      </c>
      <c r="J22" s="210"/>
    </row>
    <row r="23" spans="1:10" ht="18.75" customHeight="1" thickBot="1">
      <c r="A23" s="85"/>
      <c r="B23" s="86"/>
      <c r="C23" s="88" t="s">
        <v>25</v>
      </c>
      <c r="D23" s="85"/>
      <c r="E23" s="221">
        <f>IF(Q20&lt;&gt;0,"",E22*Identification!B4)</f>
        <v>0</v>
      </c>
      <c r="F23" s="222"/>
      <c r="G23" s="189">
        <f>20*Identification!B4</f>
        <v>80</v>
      </c>
      <c r="H23" s="190"/>
      <c r="I23" s="62" t="s">
        <v>86</v>
      </c>
      <c r="J23" s="210"/>
    </row>
    <row r="24" spans="1:10" ht="14.25">
      <c r="A24" s="216" t="s">
        <v>26</v>
      </c>
      <c r="B24" s="216"/>
      <c r="C24" s="216"/>
      <c r="D24" s="216"/>
      <c r="E24" s="216"/>
      <c r="F24" s="216"/>
      <c r="G24" s="216"/>
      <c r="H24" s="216"/>
      <c r="I24" s="62" t="s">
        <v>86</v>
      </c>
      <c r="J24" s="29"/>
    </row>
    <row r="25" spans="1:10" ht="15" thickBot="1">
      <c r="A25" s="217" t="s">
        <v>90</v>
      </c>
      <c r="B25" s="218"/>
      <c r="C25" s="218"/>
      <c r="D25" s="218"/>
      <c r="E25" s="218"/>
      <c r="F25" s="218"/>
      <c r="G25" s="218"/>
      <c r="H25" s="218"/>
      <c r="I25" s="62" t="s">
        <v>87</v>
      </c>
      <c r="J25" s="29"/>
    </row>
    <row r="26" spans="1:10" ht="15" customHeight="1">
      <c r="A26" s="219" t="s">
        <v>14</v>
      </c>
      <c r="B26" s="220"/>
      <c r="C26" s="187">
        <f>(IF(Q20&gt;0,"Attention erreur de saisie ! Voir ci-dessus",""))</f>
      </c>
      <c r="D26" s="187"/>
      <c r="E26" s="187"/>
      <c r="F26" s="187"/>
      <c r="G26" s="187"/>
      <c r="H26" s="188"/>
      <c r="I26" s="17"/>
      <c r="J26" s="20"/>
    </row>
    <row r="27" spans="1:10" ht="125.25" customHeight="1" thickBot="1">
      <c r="A27" s="191"/>
      <c r="B27" s="192"/>
      <c r="C27" s="192"/>
      <c r="D27" s="192"/>
      <c r="E27" s="192"/>
      <c r="F27" s="192"/>
      <c r="G27" s="192"/>
      <c r="H27" s="193"/>
      <c r="I27" s="18"/>
      <c r="J27" s="20"/>
    </row>
    <row r="28" spans="1:10" ht="7.5" customHeight="1" thickBot="1">
      <c r="A28" s="89"/>
      <c r="B28" s="90"/>
      <c r="C28" s="90"/>
      <c r="D28" s="89"/>
      <c r="E28" s="89"/>
      <c r="F28" s="89"/>
      <c r="G28" s="89"/>
      <c r="H28" s="89"/>
      <c r="I28" s="18"/>
      <c r="J28" s="20"/>
    </row>
    <row r="29" spans="1:10" ht="12.75" customHeight="1">
      <c r="A29" s="211" t="s">
        <v>18</v>
      </c>
      <c r="B29" s="212"/>
      <c r="C29" s="91" t="s">
        <v>19</v>
      </c>
      <c r="D29" s="92"/>
      <c r="E29" s="213" t="s">
        <v>20</v>
      </c>
      <c r="F29" s="214"/>
      <c r="G29" s="214"/>
      <c r="H29" s="215"/>
      <c r="I29" s="6"/>
      <c r="J29" s="20"/>
    </row>
    <row r="30" spans="1:10" ht="30" customHeight="1" thickBot="1">
      <c r="A30" s="201"/>
      <c r="B30" s="202"/>
      <c r="C30" s="93"/>
      <c r="D30" s="94"/>
      <c r="E30" s="203"/>
      <c r="F30" s="204"/>
      <c r="G30" s="204"/>
      <c r="H30" s="205"/>
      <c r="J30" s="20"/>
    </row>
    <row r="31" spans="1:10" ht="30" customHeight="1">
      <c r="A31" s="201"/>
      <c r="B31" s="202"/>
      <c r="C31" s="93"/>
      <c r="D31" s="94"/>
      <c r="E31" s="85"/>
      <c r="F31" s="85"/>
      <c r="G31" s="85"/>
      <c r="H31" s="85"/>
      <c r="J31" s="20"/>
    </row>
    <row r="32" spans="1:10" ht="30" customHeight="1">
      <c r="A32" s="201"/>
      <c r="B32" s="202"/>
      <c r="C32" s="93"/>
      <c r="D32" s="94"/>
      <c r="E32" s="85"/>
      <c r="F32" s="85"/>
      <c r="G32" s="85"/>
      <c r="H32" s="85"/>
      <c r="J32" s="20"/>
    </row>
    <row r="33" spans="1:10" ht="30" customHeight="1" thickBot="1">
      <c r="A33" s="199"/>
      <c r="B33" s="200"/>
      <c r="C33" s="95"/>
      <c r="D33" s="94"/>
      <c r="E33" s="185">
        <f ca="1">TODAY()</f>
        <v>41652</v>
      </c>
      <c r="F33" s="186"/>
      <c r="G33" s="186"/>
      <c r="H33" s="186"/>
      <c r="J33" s="20"/>
    </row>
    <row r="34" spans="1:10" ht="14.25">
      <c r="A34" s="85"/>
      <c r="B34" s="86"/>
      <c r="C34" s="86"/>
      <c r="D34" s="85"/>
      <c r="E34" s="85"/>
      <c r="F34" s="85"/>
      <c r="G34" s="85"/>
      <c r="H34" s="85"/>
      <c r="J34" s="20"/>
    </row>
    <row r="35" spans="1:10" ht="14.25">
      <c r="A35" s="85"/>
      <c r="B35" s="86"/>
      <c r="C35" s="86"/>
      <c r="D35" s="85"/>
      <c r="E35" s="85"/>
      <c r="F35" s="85"/>
      <c r="G35" s="85"/>
      <c r="H35" s="85"/>
      <c r="J35" s="20"/>
    </row>
    <row r="36" spans="1:10" ht="14.25">
      <c r="A36" s="85"/>
      <c r="B36" s="86"/>
      <c r="C36" s="86"/>
      <c r="D36" s="85"/>
      <c r="E36" s="85"/>
      <c r="F36" s="85"/>
      <c r="G36" s="85"/>
      <c r="H36" s="85"/>
      <c r="J36" s="20"/>
    </row>
    <row r="37" spans="1:8" ht="14.25">
      <c r="A37" s="85"/>
      <c r="B37" s="86"/>
      <c r="C37" s="86"/>
      <c r="D37" s="85"/>
      <c r="E37" s="85"/>
      <c r="F37" s="85"/>
      <c r="G37" s="85"/>
      <c r="H37" s="85"/>
    </row>
  </sheetData>
  <sheetProtection password="98E5" sheet="1" objects="1" scenarios="1"/>
  <mergeCells count="30">
    <mergeCell ref="J20:J23"/>
    <mergeCell ref="A29:B29"/>
    <mergeCell ref="E29:H29"/>
    <mergeCell ref="A24:H24"/>
    <mergeCell ref="A25:H25"/>
    <mergeCell ref="A26:B26"/>
    <mergeCell ref="E23:F23"/>
    <mergeCell ref="E21:F21"/>
    <mergeCell ref="G21:H21"/>
    <mergeCell ref="G22:H22"/>
    <mergeCell ref="A3:H3"/>
    <mergeCell ref="A33:B33"/>
    <mergeCell ref="A30:B30"/>
    <mergeCell ref="E30:H30"/>
    <mergeCell ref="A31:B31"/>
    <mergeCell ref="A32:B32"/>
    <mergeCell ref="E20:H20"/>
    <mergeCell ref="A19:H19"/>
    <mergeCell ref="A7:H7"/>
    <mergeCell ref="A11:H11"/>
    <mergeCell ref="A2:B2"/>
    <mergeCell ref="A17:H17"/>
    <mergeCell ref="D1:H1"/>
    <mergeCell ref="E33:H33"/>
    <mergeCell ref="C26:H26"/>
    <mergeCell ref="A13:H13"/>
    <mergeCell ref="G23:H23"/>
    <mergeCell ref="A27:H27"/>
    <mergeCell ref="A15:H15"/>
    <mergeCell ref="E22:F22"/>
  </mergeCells>
  <printOptions horizontalCentered="1" verticalCentered="1"/>
  <pageMargins left="0.2755905511811024" right="0.1968503937007874" top="0.2362204724409449" bottom="0.2362204724409449" header="0.15748031496062992" footer="0.15748031496062992"/>
  <pageSetup fitToHeight="1" fitToWidth="1" orientation="landscape" paperSize="9" scale="6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STSI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Jacques PERRIN</dc:creator>
  <cp:keywords/>
  <dc:description/>
  <cp:lastModifiedBy>anisalle</cp:lastModifiedBy>
  <cp:lastPrinted>2012-03-06T12:05:08Z</cp:lastPrinted>
  <dcterms:created xsi:type="dcterms:W3CDTF">2011-09-24T16:55:29Z</dcterms:created>
  <dcterms:modified xsi:type="dcterms:W3CDTF">2014-01-13T08:57:01Z</dcterms:modified>
  <cp:category/>
  <cp:version/>
  <cp:contentType/>
  <cp:contentStatus/>
</cp:coreProperties>
</file>